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tej/Downloads/"/>
    </mc:Choice>
  </mc:AlternateContent>
  <bookViews>
    <workbookView xWindow="5100" yWindow="4440" windowWidth="27180" windowHeight="15960"/>
  </bookViews>
  <sheets>
    <sheet name="Kryci list" sheetId="1" r:id="rId1"/>
    <sheet name="Rekapitulacia" sheetId="2" r:id="rId2"/>
    <sheet name="Prehlad" sheetId="3" r:id="rId3"/>
  </sheets>
  <definedNames>
    <definedName name="_xlnm._FilterDatabase" hidden="1">#REF!</definedName>
    <definedName name="fakt1R">#REF!</definedName>
    <definedName name="_xlnm.Print_Area" localSheetId="0">'Kryci list'!$A:$M</definedName>
    <definedName name="_xlnm.Print_Area" localSheetId="2">Prehlad!$A:$O</definedName>
    <definedName name="_xlnm.Print_Area" localSheetId="1">Rekapitulacia!$A:$F</definedName>
    <definedName name="_xlnm.Print_Titles" localSheetId="2">Prehlad!$8:$10</definedName>
    <definedName name="_xlnm.Print_Titles" localSheetId="1">Rekapitulacia!$8:$10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H14" i="3"/>
  <c r="H18" i="3"/>
  <c r="H21" i="3"/>
  <c r="H23" i="3"/>
  <c r="H24" i="3"/>
  <c r="H25" i="3"/>
  <c r="H27" i="3"/>
  <c r="H29" i="3"/>
  <c r="H31" i="3"/>
  <c r="H33" i="3"/>
  <c r="H34" i="3"/>
  <c r="H35" i="3"/>
  <c r="H37" i="3"/>
  <c r="H39" i="3"/>
  <c r="H41" i="3"/>
  <c r="H42" i="3"/>
  <c r="H43" i="3"/>
  <c r="H45" i="3"/>
  <c r="H46" i="3"/>
  <c r="H48" i="3"/>
  <c r="H49" i="3"/>
  <c r="H51" i="3"/>
  <c r="D11" i="1"/>
  <c r="I18" i="3"/>
  <c r="I49" i="3"/>
  <c r="I51" i="3"/>
  <c r="E11" i="1"/>
  <c r="F11" i="1"/>
  <c r="H55" i="3"/>
  <c r="H57" i="3"/>
  <c r="H59" i="3"/>
  <c r="H61" i="3"/>
  <c r="H62" i="3"/>
  <c r="H63" i="3"/>
  <c r="H66" i="3"/>
  <c r="H68" i="3"/>
  <c r="H70" i="3"/>
  <c r="H72" i="3"/>
  <c r="H74" i="3"/>
  <c r="H76" i="3"/>
  <c r="H78" i="3"/>
  <c r="H80" i="3"/>
  <c r="H82" i="3"/>
  <c r="H84" i="3"/>
  <c r="H86" i="3"/>
  <c r="H88" i="3"/>
  <c r="H90" i="3"/>
  <c r="H92" i="3"/>
  <c r="H94" i="3"/>
  <c r="H96" i="3"/>
  <c r="H98" i="3"/>
  <c r="H100" i="3"/>
  <c r="H102" i="3"/>
  <c r="H104" i="3"/>
  <c r="H106" i="3"/>
  <c r="H108" i="3"/>
  <c r="H110" i="3"/>
  <c r="H112" i="3"/>
  <c r="H114" i="3"/>
  <c r="H116" i="3"/>
  <c r="H118" i="3"/>
  <c r="H120" i="3"/>
  <c r="H121" i="3"/>
  <c r="H123" i="3"/>
  <c r="D12" i="1"/>
  <c r="I63" i="3"/>
  <c r="I121" i="3"/>
  <c r="I123" i="3"/>
  <c r="E12" i="1"/>
  <c r="F12" i="1"/>
  <c r="F13" i="1"/>
  <c r="F14" i="1"/>
  <c r="F15" i="1"/>
  <c r="I15" i="1"/>
  <c r="M15" i="1"/>
  <c r="M21" i="1"/>
  <c r="M23" i="1"/>
  <c r="L25" i="1"/>
  <c r="L24" i="1"/>
  <c r="M24" i="1"/>
  <c r="M25" i="1"/>
  <c r="M26" i="1"/>
  <c r="F8" i="1"/>
  <c r="I8" i="1"/>
  <c r="M8" i="1"/>
  <c r="F9" i="1"/>
  <c r="I9" i="1"/>
  <c r="M9" i="1"/>
  <c r="D15" i="1"/>
  <c r="E15" i="1"/>
  <c r="D8" i="3"/>
  <c r="J14" i="3"/>
  <c r="L14" i="3"/>
  <c r="J18" i="3"/>
  <c r="E18" i="3"/>
  <c r="L18" i="3"/>
  <c r="N18" i="3"/>
  <c r="J21" i="3"/>
  <c r="J23" i="3"/>
  <c r="J24" i="3"/>
  <c r="J25" i="3"/>
  <c r="L25" i="3"/>
  <c r="N25" i="3"/>
  <c r="J27" i="3"/>
  <c r="L27" i="3"/>
  <c r="N27" i="3"/>
  <c r="J29" i="3"/>
  <c r="L29" i="3"/>
  <c r="N29" i="3"/>
  <c r="J31" i="3"/>
  <c r="L31" i="3"/>
  <c r="N31" i="3"/>
  <c r="J33" i="3"/>
  <c r="J34" i="3"/>
  <c r="J35" i="3"/>
  <c r="L35" i="3"/>
  <c r="N35" i="3"/>
  <c r="J37" i="3"/>
  <c r="L37" i="3"/>
  <c r="N37" i="3"/>
  <c r="J39" i="3"/>
  <c r="L39" i="3"/>
  <c r="N39" i="3"/>
  <c r="J41" i="3"/>
  <c r="J42" i="3"/>
  <c r="J43" i="3"/>
  <c r="J45" i="3"/>
  <c r="J46" i="3"/>
  <c r="J48" i="3"/>
  <c r="J49" i="3"/>
  <c r="E49" i="3"/>
  <c r="L49" i="3"/>
  <c r="N49" i="3"/>
  <c r="J51" i="3"/>
  <c r="E51" i="3"/>
  <c r="L51" i="3"/>
  <c r="N51" i="3"/>
  <c r="J55" i="3"/>
  <c r="L55" i="3"/>
  <c r="J57" i="3"/>
  <c r="L57" i="3"/>
  <c r="J59" i="3"/>
  <c r="L59" i="3"/>
  <c r="J61" i="3"/>
  <c r="N61" i="3"/>
  <c r="J62" i="3"/>
  <c r="J63" i="3"/>
  <c r="E63" i="3"/>
  <c r="L63" i="3"/>
  <c r="N63" i="3"/>
  <c r="J66" i="3"/>
  <c r="J68" i="3"/>
  <c r="J70" i="3"/>
  <c r="J72" i="3"/>
  <c r="J74" i="3"/>
  <c r="J76" i="3"/>
  <c r="J78" i="3"/>
  <c r="J80" i="3"/>
  <c r="J82" i="3"/>
  <c r="J84" i="3"/>
  <c r="J86" i="3"/>
  <c r="J88" i="3"/>
  <c r="J90" i="3"/>
  <c r="J92" i="3"/>
  <c r="J94" i="3"/>
  <c r="J96" i="3"/>
  <c r="J98" i="3"/>
  <c r="J100" i="3"/>
  <c r="J102" i="3"/>
  <c r="J104" i="3"/>
  <c r="J106" i="3"/>
  <c r="J108" i="3"/>
  <c r="J110" i="3"/>
  <c r="J112" i="3"/>
  <c r="J114" i="3"/>
  <c r="J116" i="3"/>
  <c r="J118" i="3"/>
  <c r="J120" i="3"/>
  <c r="J121" i="3"/>
  <c r="E121" i="3"/>
  <c r="L121" i="3"/>
  <c r="N121" i="3"/>
  <c r="J123" i="3"/>
  <c r="E123" i="3"/>
  <c r="L123" i="3"/>
  <c r="N123" i="3"/>
  <c r="J125" i="3"/>
  <c r="E125" i="3"/>
  <c r="H125" i="3"/>
  <c r="I125" i="3"/>
  <c r="L125" i="3"/>
  <c r="N125" i="3"/>
  <c r="B8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21" i="2"/>
  <c r="C21" i="2"/>
  <c r="D21" i="2"/>
  <c r="E21" i="2"/>
  <c r="F21" i="2"/>
</calcChain>
</file>

<file path=xl/sharedStrings.xml><?xml version="1.0" encoding="utf-8"?>
<sst xmlns="http://schemas.openxmlformats.org/spreadsheetml/2006/main" count="687" uniqueCount="295">
  <si>
    <t>V module</t>
  </si>
  <si>
    <t>Hlavi?ka1</t>
  </si>
  <si>
    <t>Mena</t>
  </si>
  <si>
    <t>Hlavi?ka2</t>
  </si>
  <si>
    <t>Obdobie</t>
  </si>
  <si>
    <t xml:space="preserve"> Stavba :  Zdravotné stredisko Moravský Svätý Ján</t>
  </si>
  <si>
    <t>Miesto:</t>
  </si>
  <si>
    <t>Moravský Svätý Ján</t>
  </si>
  <si>
    <t>Rozpo?et:</t>
  </si>
  <si>
    <t>Rozpo?et</t>
  </si>
  <si>
    <t>Krycí list rozpo?tu v</t>
  </si>
  <si>
    <t>EUR</t>
  </si>
  <si>
    <t xml:space="preserve"> Objekt :  Rekonštrukcia zdravotného strediska</t>
  </si>
  <si>
    <t>JKSO :</t>
  </si>
  <si>
    <t>Spracoval:</t>
  </si>
  <si>
    <t>?erpanie</t>
  </si>
  <si>
    <t>Krycí list splátky v</t>
  </si>
  <si>
    <t>SKK</t>
  </si>
  <si>
    <t>za obdobie</t>
  </si>
  <si>
    <t>Mesiac 1999</t>
  </si>
  <si>
    <t xml:space="preserve"> ?as? :  Výmena výplní vonkajších otvorov</t>
  </si>
  <si>
    <t>D?a:</t>
  </si>
  <si>
    <t>Zmluva ?.:</t>
  </si>
  <si>
    <t>VK</t>
  </si>
  <si>
    <t>Krycí list výrobnej kalkulácie v</t>
  </si>
  <si>
    <t xml:space="preserve"> Odberate?:</t>
  </si>
  <si>
    <t xml:space="preserve">     </t>
  </si>
  <si>
    <t>I?O:</t>
  </si>
  <si>
    <t>DI?:</t>
  </si>
  <si>
    <t>VF</t>
  </si>
  <si>
    <t xml:space="preserve"> Dodávate?:</t>
  </si>
  <si>
    <t xml:space="preserve"> Projektant:</t>
  </si>
  <si>
    <t>M3 OP</t>
  </si>
  <si>
    <t>M2 UP</t>
  </si>
  <si>
    <t>M2 ZP</t>
  </si>
  <si>
    <t>M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</si>
  <si>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</si>
  <si>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</si>
  <si>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</si>
  <si>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</si>
  <si>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</si>
  <si>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</si>
  <si>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</si>
  <si>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</si>
  <si>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</si>
  <si>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</si>
  <si>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nad?as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</si>
  <si>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</si>
  <si>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</si>
  <si>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</si>
  <si>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</si>
  <si>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</si>
  <si>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</si>
  <si>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S?ažené podmienky</t>
  </si>
  <si>
    <t xml:space="preserve"> iné:</t>
  </si>
  <si>
    <t xml:space="preserve"> </t>
  </si>
  <si>
    <t xml:space="preserve"> Sú?et:</t>
  </si>
  <si>
    <t xml:space="preserve">Sú?et riadkov 6 až 9: </t>
  </si>
  <si>
    <t xml:space="preserve">Sú?et riadkov 11 až 14: </t>
  </si>
  <si>
    <t>projektant, rozpo?tár, cenár</t>
  </si>
  <si>
    <t>dodávate?, zhotovite?</t>
  </si>
  <si>
    <t>D</t>
  </si>
  <si>
    <t>ON - ostatné náklady</t>
  </si>
  <si>
    <t>dátum:</t>
  </si>
  <si>
    <t>podpis:</t>
  </si>
  <si>
    <t xml:space="preserve"> Ostatné náklady uvedené v rozpo?te</t>
  </si>
  <si>
    <t>pe?iatka:</t>
  </si>
  <si>
    <t xml:space="preserve"> Inžinierska ?innos?</t>
  </si>
  <si>
    <t xml:space="preserve"> Projektové práce</t>
  </si>
  <si>
    <t xml:space="preserve"> Kompletiza?ná ?innos?</t>
  </si>
  <si>
    <t xml:space="preserve">Sú?et riadkov 16 až 19: </t>
  </si>
  <si>
    <t>odberate?, obstarávate?</t>
  </si>
  <si>
    <t>E</t>
  </si>
  <si>
    <t>Celkové náklady</t>
  </si>
  <si>
    <t xml:space="preserve">Sú?et riadkov 5, 10, 15 a 20: </t>
  </si>
  <si>
    <t xml:space="preserve"> DPH   20% z:</t>
  </si>
  <si>
    <t xml:space="preserve"> DPH    0% z:</t>
  </si>
  <si>
    <t xml:space="preserve">Sú?et riadkov 21 až 23: </t>
  </si>
  <si>
    <t>F</t>
  </si>
  <si>
    <t xml:space="preserve"> Odpo?et - prípo?et</t>
  </si>
  <si>
    <t>tla?ivo: ODIS A10</t>
  </si>
  <si>
    <t xml:space="preserve">Odberate?: </t>
  </si>
  <si>
    <t xml:space="preserve">Spracoval:                                         </t>
  </si>
  <si>
    <t xml:space="preserve">Projektant: </t>
  </si>
  <si>
    <t xml:space="preserve">JKSO : </t>
  </si>
  <si>
    <t>Rekapitulácia rozpo?tu v</t>
  </si>
  <si>
    <t xml:space="preserve">Dodávate?: </t>
  </si>
  <si>
    <t xml:space="preserve">Dátum: </t>
  </si>
  <si>
    <t>Rekapitulácia splátky v</t>
  </si>
  <si>
    <t>Rekapitulácia výrobnej kalkulácie v</t>
  </si>
  <si>
    <t>Stavba :  Zdravotné stredisko Moravský Svätý Ján</t>
  </si>
  <si>
    <t>Objekt :  Rekonštrukcia zdravotného strediska</t>
  </si>
  <si>
    <t>?as? :  Výmena výplní vonkajších otvorov</t>
  </si>
  <si>
    <t>Popis položky, stavebného dielu, remesla</t>
  </si>
  <si>
    <t>Konštrukcie</t>
  </si>
  <si>
    <t>Špecifikovaný</t>
  </si>
  <si>
    <t>Spolu</t>
  </si>
  <si>
    <t>Hmotnos? v tonách</t>
  </si>
  <si>
    <t>Su? v tonách</t>
  </si>
  <si>
    <t>a práce</t>
  </si>
  <si>
    <t>6 - ÚPRAVY POVRCHOV, PODLAHY, VÝPLNE</t>
  </si>
  <si>
    <t>9 - OSTATNÉ KONŠTRUKCIE A PRÁCE</t>
  </si>
  <si>
    <t xml:space="preserve">PRÁCE A DODÁVKY HSV  spolu: </t>
  </si>
  <si>
    <t>764 - Konštrukcie klampiarske</t>
  </si>
  <si>
    <t>766 - Konštrukcie stolárske</t>
  </si>
  <si>
    <t xml:space="preserve">PRÁCE A DODÁVKY PSV  spolu: </t>
  </si>
  <si>
    <t>Za rozpo?et celkom</t>
  </si>
  <si>
    <t>Preh?ad rozpo?tových nákladov v</t>
  </si>
  <si>
    <t>Súpis vykonaných prác a dodávok v</t>
  </si>
  <si>
    <t>Preh?ad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</si>
  <si>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</si>
  <si>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</si>
  <si>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</si>
  <si>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</si>
  <si>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</si>
  <si>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</si>
  <si>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</si>
  <si>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</si>
  <si>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</si>
  <si>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Vy?atý</t>
  </si>
  <si>
    <t>Vysoká sadzba</t>
  </si>
  <si>
    <t>Typ</t>
  </si>
  <si>
    <t>?íslo</t>
  </si>
  <si>
    <t>cenníka</t>
  </si>
  <si>
    <t>výkaz-výmer</t>
  </si>
  <si>
    <t>výmera</t>
  </si>
  <si>
    <t>jednotka</t>
  </si>
  <si>
    <t>cena</t>
  </si>
  <si>
    <t>%</t>
  </si>
  <si>
    <t>rozpo?tované</t>
  </si>
  <si>
    <t>od za?iatku</t>
  </si>
  <si>
    <t>dodatok</t>
  </si>
  <si>
    <t>z režimu stavba</t>
  </si>
  <si>
    <t>DPH ( materiál )</t>
  </si>
  <si>
    <t>položky</t>
  </si>
  <si>
    <t>PRÁCE A DODÁVKY HSV</t>
  </si>
  <si>
    <t>014</t>
  </si>
  <si>
    <t xml:space="preserve">61240-9991   </t>
  </si>
  <si>
    <t xml:space="preserve">Za?istenie omietky okolo okien a podlah                                         </t>
  </si>
  <si>
    <t xml:space="preserve">m       </t>
  </si>
  <si>
    <t xml:space="preserve">                    </t>
  </si>
  <si>
    <t>48,58+15,42+6,94+5,14+10,80+55,52+15,42+8,16 =   165.980</t>
  </si>
  <si>
    <t>5,80+8,16*3+7,54+5,36+9,60+9,36*2+7,76+9,40*2 =   98.060</t>
  </si>
  <si>
    <t>7,72+9,38*2 =   26.480</t>
  </si>
  <si>
    <t xml:space="preserve">6 - ÚPRAVY POVRCHOV, PODLAHY, VÝPLNE  spolu: </t>
  </si>
  <si>
    <t xml:space="preserve">95290-2110   </t>
  </si>
  <si>
    <t xml:space="preserve">Zametenie a umývanie v miestnostiach a chodbách                                 </t>
  </si>
  <si>
    <t xml:space="preserve">m2      </t>
  </si>
  <si>
    <t>140,0*3 =   420.000</t>
  </si>
  <si>
    <t>013</t>
  </si>
  <si>
    <t xml:space="preserve">96806-1112   </t>
  </si>
  <si>
    <t xml:space="preserve">Vyvesenie alebo zavesenie drev. krídiel okien do 1,5 m2                         </t>
  </si>
  <si>
    <t xml:space="preserve">kus     </t>
  </si>
  <si>
    <t xml:space="preserve">96806-1113   </t>
  </si>
  <si>
    <t xml:space="preserve">Vyvesenie alebo zavesenie drev. krídiel okien nad 1,5 m2                        </t>
  </si>
  <si>
    <t xml:space="preserve">96806-2354   </t>
  </si>
  <si>
    <t xml:space="preserve">Vybúranie rámov okien drev. dvojitých alebo zdvoj. do 1 m2                      </t>
  </si>
  <si>
    <t>0,57*0,51*5 =   1.454</t>
  </si>
  <si>
    <t xml:space="preserve">96806-2355   </t>
  </si>
  <si>
    <t xml:space="preserve">Vybúranie rámov okien drev. dvojitých alebo zdvoj. do 2 m2                      </t>
  </si>
  <si>
    <t>1,16*1,41*7 =   11.449</t>
  </si>
  <si>
    <t xml:space="preserve">96806-2356   </t>
  </si>
  <si>
    <t xml:space="preserve">Vybúranie rámov okien drev. dvojitých alebo zdvoj. do 4 m2                      </t>
  </si>
  <si>
    <t>2,06*1,41*16+1,19*1,71*1 =   48.509</t>
  </si>
  <si>
    <t xml:space="preserve">96806-2357   </t>
  </si>
  <si>
    <t xml:space="preserve">Vybúranie rámov okien drev. dvojitých alebo zdvoj. nad 4 m2                     </t>
  </si>
  <si>
    <t>2,37*1,71*4 =   16.211</t>
  </si>
  <si>
    <t xml:space="preserve">96807-1113   </t>
  </si>
  <si>
    <t xml:space="preserve">Vyvesenie alebo zavesenie kov. okien nad 1,5 m2                                 </t>
  </si>
  <si>
    <t xml:space="preserve">96807-1126   </t>
  </si>
  <si>
    <t xml:space="preserve">Vyvesenie alebo zavesenie kov. dvier nad 2 m2                                   </t>
  </si>
  <si>
    <t xml:space="preserve">96807-2245   </t>
  </si>
  <si>
    <t xml:space="preserve">Vybúranie kov. okenných rámov jednoduchých do 2 m2                              </t>
  </si>
  <si>
    <t>0,51*2,17*2 =   2.213</t>
  </si>
  <si>
    <t xml:space="preserve">96807-2247   </t>
  </si>
  <si>
    <t xml:space="preserve">Vybúranie kov. okenných rámov jednoduchých nad 4 m2                             </t>
  </si>
  <si>
    <t>2,35*2,33*2+2,37*2,33*2+2,36*2,33*2 =   32.993</t>
  </si>
  <si>
    <t xml:space="preserve">96807-2456   </t>
  </si>
  <si>
    <t xml:space="preserve">Vybúranie kov. dverných zárubní nad 2 m2                                        </t>
  </si>
  <si>
    <t>1,60*2,17+2,67*2,13+0,94*2,94+0,92*2,94 =   14.628</t>
  </si>
  <si>
    <t>244</t>
  </si>
  <si>
    <t xml:space="preserve">97908-0002   </t>
  </si>
  <si>
    <t xml:space="preserve">Skladné na skládke - ostatná su?                                                </t>
  </si>
  <si>
    <t xml:space="preserve">t       </t>
  </si>
  <si>
    <t xml:space="preserve">97908-1111   </t>
  </si>
  <si>
    <t xml:space="preserve">Odvoz sute a vybúraných hmôt na skládku do 1 km                                 </t>
  </si>
  <si>
    <t xml:space="preserve">97908-1121   </t>
  </si>
  <si>
    <t xml:space="preserve">Odvoz sute a vybúraných hmôt na skládku každý ?alší 1 km                        </t>
  </si>
  <si>
    <t>6,411*14 =   89.754</t>
  </si>
  <si>
    <t xml:space="preserve">97908-2111   </t>
  </si>
  <si>
    <t xml:space="preserve">Vnútrostavenisková doprava sute a vybúraných hmôt do 10 m                       </t>
  </si>
  <si>
    <t xml:space="preserve">97908-2121   </t>
  </si>
  <si>
    <t xml:space="preserve">Vnútrost. doprava sute a vybúraných hmôt každých ?alších 5 m                    </t>
  </si>
  <si>
    <t>6,411*2 =   12.822</t>
  </si>
  <si>
    <t xml:space="preserve">99928-1111   </t>
  </si>
  <si>
    <t xml:space="preserve">Presun hmôt pre opravy v objektoch výšky do 25 m                                </t>
  </si>
  <si>
    <t xml:space="preserve">9 - OSTATNÉ KONŠTRUKCIE A PRÁCE  spolu: </t>
  </si>
  <si>
    <t>PRÁCE A DODÁVKY PSV</t>
  </si>
  <si>
    <t>764</t>
  </si>
  <si>
    <t xml:space="preserve">76441-0430   </t>
  </si>
  <si>
    <t xml:space="preserve">Klamp. Al hr. 0,6 oplechovanie parapetov rš 200                                 </t>
  </si>
  <si>
    <t>I</t>
  </si>
  <si>
    <t>2,35+2,35+2,37+2,37+2,36+2,36 =   14.160</t>
  </si>
  <si>
    <t xml:space="preserve">76441-0440   </t>
  </si>
  <si>
    <t xml:space="preserve">Klamp. Al hr. 0,6 oplechovanie parapetov rš 250                                 </t>
  </si>
  <si>
    <t>2,06+1,16+0,57*5+2,37*4+1,19 =   16.740</t>
  </si>
  <si>
    <t xml:space="preserve">76441-0450   </t>
  </si>
  <si>
    <t xml:space="preserve">Klamp. Al hr. 0,6 oplechovanie parapetov rš 330                                 </t>
  </si>
  <si>
    <t>2,06*15+1,16*6 =   37.860</t>
  </si>
  <si>
    <t xml:space="preserve">76441-0850   </t>
  </si>
  <si>
    <t xml:space="preserve">Klamp. demont. parapetov rš 330                                                 </t>
  </si>
  <si>
    <t xml:space="preserve">99876-4201   </t>
  </si>
  <si>
    <t xml:space="preserve">Presun hmôt pre klampiarske konštr. v objektoch  výšky do 6 m                   </t>
  </si>
  <si>
    <t xml:space="preserve">%       </t>
  </si>
  <si>
    <t xml:space="preserve">764 - Konštrukcie klampiarske  spolu: </t>
  </si>
  <si>
    <t>766</t>
  </si>
  <si>
    <t xml:space="preserve">76661-220    </t>
  </si>
  <si>
    <t xml:space="preserve">Dodávka a montáž okien plast. s tesnením O1                                     </t>
  </si>
  <si>
    <t xml:space="preserve">- okno 2-krídlové OL/OSP 2060/1410 mm farba biela                               </t>
  </si>
  <si>
    <t xml:space="preserve">76661-2202   </t>
  </si>
  <si>
    <t xml:space="preserve">Dodávka a montáž okien plast. s tesnením O2                                     </t>
  </si>
  <si>
    <t xml:space="preserve">- okno 1-krídlové OSL 1160/1410 mm farba biela                                  </t>
  </si>
  <si>
    <t xml:space="preserve">76661-2203   </t>
  </si>
  <si>
    <t xml:space="preserve">Dodávka a montáž okien plast. s tesnením O3                                     </t>
  </si>
  <si>
    <t xml:space="preserve">76661-2204   </t>
  </si>
  <si>
    <t xml:space="preserve">Dodávka a montáž okien plast. s tesnením O4                                     </t>
  </si>
  <si>
    <t xml:space="preserve">- okno 1-krídlové OSP 1160/1410 mm farba biela                                  </t>
  </si>
  <si>
    <t xml:space="preserve">76661-2205   </t>
  </si>
  <si>
    <t xml:space="preserve">Dodávka a montáž okien plast. s tesnením O5                                     </t>
  </si>
  <si>
    <t xml:space="preserve">- okno 1-krídlové OSP 570/510 mm farba biela                                    </t>
  </si>
  <si>
    <t xml:space="preserve">76661-2206   </t>
  </si>
  <si>
    <t xml:space="preserve">Dodávka a montáž okien plast. s tesnením O6                                     </t>
  </si>
  <si>
    <t xml:space="preserve">76661-2207   </t>
  </si>
  <si>
    <t xml:space="preserve">Dodávka a montáž okien plast. s tesnením O7                                     </t>
  </si>
  <si>
    <t xml:space="preserve">76661-2208   </t>
  </si>
  <si>
    <t xml:space="preserve">Dodávka a montáž okien plast. s tesnením O8                                     </t>
  </si>
  <si>
    <t xml:space="preserve">- okno 2-krídlové OL/OSP 2370/1710 mm farba biela                               </t>
  </si>
  <si>
    <t xml:space="preserve">76661-2209   </t>
  </si>
  <si>
    <t xml:space="preserve">Dodávka a montáž okien plast. s tesnením O9                                     </t>
  </si>
  <si>
    <t xml:space="preserve">- okno 1-krídlové OSP 1190/1710 mm farba biela                                  </t>
  </si>
  <si>
    <t xml:space="preserve">76661-2210   </t>
  </si>
  <si>
    <t xml:space="preserve">Dodávka a montáž okien plast. s tesnením O10                                    </t>
  </si>
  <si>
    <t xml:space="preserve">- okno 2-krídlové OSL/OP 2370/1710 mm farba biela                               </t>
  </si>
  <si>
    <t xml:space="preserve">76661-2211   </t>
  </si>
  <si>
    <t xml:space="preserve">Dodávka a montáž okien plast. s tesnením O11                                    </t>
  </si>
  <si>
    <t xml:space="preserve">76661-2212   </t>
  </si>
  <si>
    <t xml:space="preserve">Dodávka a montáž okien plast. s tesnením O12                                    </t>
  </si>
  <si>
    <t xml:space="preserve">76661-2213   </t>
  </si>
  <si>
    <t xml:space="preserve">Dodávka a montáž okien plast. s tesnením O16                                    </t>
  </si>
  <si>
    <t xml:space="preserve">- okno 4-dielne OSL/3x pevné zaskl. 2350/2330 mm farba biela                    </t>
  </si>
  <si>
    <t xml:space="preserve">76661-2214   </t>
  </si>
  <si>
    <t xml:space="preserve">Dodávka a montáž okien plast. s tesnením O17                                    </t>
  </si>
  <si>
    <t xml:space="preserve">- okno 4-dielne 3x pevné zaskl./OSP 2350/2330 mm farba biela                    </t>
  </si>
  <si>
    <t xml:space="preserve">76661-2215   </t>
  </si>
  <si>
    <t xml:space="preserve">Dodávka a montáž okien plast. s tesnením O19                                    </t>
  </si>
  <si>
    <t xml:space="preserve">- okno 4-dielne OSL/3x pevné zaskl. 2370/2330 mm farba biela                    </t>
  </si>
  <si>
    <t xml:space="preserve">76661-2216   </t>
  </si>
  <si>
    <t xml:space="preserve">Dodávka a montáž okien plast. s tesnením O20                                    </t>
  </si>
  <si>
    <t xml:space="preserve">- okno 4-dielne 3x pevné zaskl./OSP 2370/2330 mm farba biela                    </t>
  </si>
  <si>
    <t xml:space="preserve">76661-2217   </t>
  </si>
  <si>
    <t xml:space="preserve">Dodávka a montáž okien plast. s tesnením O22                                    </t>
  </si>
  <si>
    <t xml:space="preserve">- okno 4-dielne OSL/3x pevné zaskl. 2360/2330 mm farba biela                    </t>
  </si>
  <si>
    <t xml:space="preserve">76661-2218   </t>
  </si>
  <si>
    <t xml:space="preserve">Dodávka a montáž okien plast. s tesnením O23                                    </t>
  </si>
  <si>
    <t xml:space="preserve">- okno 4-dielne 3x pevné zaskl./OSP 2360/2330 mm farba biela                    </t>
  </si>
  <si>
    <t xml:space="preserve">76661-2251   </t>
  </si>
  <si>
    <t xml:space="preserve">Dodávka a montáž dverí plast. s tesnením D13                                    </t>
  </si>
  <si>
    <t xml:space="preserve">- dvere vchodové 2-krídlové OL/OP 1600/2170 mm farba biela                      </t>
  </si>
  <si>
    <t xml:space="preserve">76661-2252   </t>
  </si>
  <si>
    <t xml:space="preserve">Dodávka a montáž svetlíka plast. s tesnením S14                                 </t>
  </si>
  <si>
    <t xml:space="preserve">- svetlík bo?ný pevné zasklenie 510/2170 mm farba biela                         </t>
  </si>
  <si>
    <t xml:space="preserve">76661-2253   </t>
  </si>
  <si>
    <t xml:space="preserve">Dodávka a montáž dverí plast. s tesnením D15                                    </t>
  </si>
  <si>
    <t xml:space="preserve">- dvere inter. 2-krídlové OL/OP+2x pevné zaskl. 2670/2130 mm farba biela        </t>
  </si>
  <si>
    <t xml:space="preserve">76661-2254   </t>
  </si>
  <si>
    <t xml:space="preserve">Dodávka a montáž dverí plast. s tesnením D18                                    </t>
  </si>
  <si>
    <t xml:space="preserve">- dvere balk. 1-krídlové OP+pevné zaskl. 940/2940 mm farba biela                </t>
  </si>
  <si>
    <t xml:space="preserve">76661-2255   </t>
  </si>
  <si>
    <t xml:space="preserve">Dodávka a montáž dverí plast. s tesnením D21                                    </t>
  </si>
  <si>
    <t xml:space="preserve">- dvere balkónové 1-krídlové OL+pevné zaskl. 920/2940 mm farba biela            </t>
  </si>
  <si>
    <t xml:space="preserve">76669-4115   </t>
  </si>
  <si>
    <t xml:space="preserve">Dodávka a montáž parapetných dosák drev. š. nad 200 mm                          </t>
  </si>
  <si>
    <t>0,57*5 =   2.850</t>
  </si>
  <si>
    <t xml:space="preserve">76669-4125   </t>
  </si>
  <si>
    <t xml:space="preserve">Dodávka a montáž parapetných dosák drev. š. do 250 mm                           </t>
  </si>
  <si>
    <t>2,35*2+2,37*2+2,36*2 =   14.160</t>
  </si>
  <si>
    <t xml:space="preserve">76669-4135   </t>
  </si>
  <si>
    <t xml:space="preserve">Dodávka a montáž parapetných dosák drev. š. do 300 mm                           </t>
  </si>
  <si>
    <t>2,06*7+1,16*6+2,06*8 =   37.860</t>
  </si>
  <si>
    <t xml:space="preserve">76669-4145   </t>
  </si>
  <si>
    <t xml:space="preserve">Dodávka a montáž parapetných dosák drev. š. do 400 mm                           </t>
  </si>
  <si>
    <t>2,06*1+1,16*1+2,37*4+1,19*1 =   13.890</t>
  </si>
  <si>
    <t xml:space="preserve">99876-6201   </t>
  </si>
  <si>
    <t xml:space="preserve">Presun hmôt pre konštr. stolárske v objektoch výšky do 6 m                      </t>
  </si>
  <si>
    <t xml:space="preserve">766 - Konštrukcie stolárske 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</si>
</sst>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-* #,##0\ &quot;Sk&quot;_-;\-* #,##0\ &quot;Sk&quot;_-;_-* &quot;-&quot;\ &quot;Sk&quot;_-;_-@_-"/>
    <numFmt numFmtId="188" formatCode="#,##0.000"/>
    <numFmt numFmtId="189" formatCode="#,##0.00000"/>
    <numFmt numFmtId="190" formatCode="#,##0&quot; &quot;"/>
    <numFmt numFmtId="191" formatCode="#,##0.00&quot; &quot;"/>
    <numFmt numFmtId="193" formatCode="#,##0\ &quot;Sk&quot;"/>
    <numFmt numFmtId="194" formatCode="#,##0\ _S_k"/>
    <numFmt numFmtId="197" formatCode="#,##0&quot; Sk&quot;;[Red]&quot;-&quot;#,##0&quot; Sk&quot;"/>
  </numFmts>
  <fonts count="26" x14ac:knownFonts="1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7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</borders>
  <cellStyleXfs count="51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97" fontId="6" fillId="0" borderId="1"/>
    <xf numFmtId="0" fontId="6" fillId="0" borderId="1" applyFont="0" applyFill="0"/>
    <xf numFmtId="176" fontId="5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3" applyNumberFormat="0" applyFill="0" applyAlignment="0" applyProtection="0"/>
    <xf numFmtId="0" fontId="12" fillId="15" borderId="0" applyNumberFormat="0" applyBorder="0" applyAlignment="0" applyProtection="0"/>
    <xf numFmtId="0" fontId="5" fillId="0" borderId="0"/>
    <xf numFmtId="0" fontId="13" fillId="13" borderId="4" applyNumberFormat="0" applyAlignment="0" applyProtection="0"/>
    <xf numFmtId="0" fontId="14" fillId="0" borderId="5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4" fillId="0" borderId="0"/>
    <xf numFmtId="0" fontId="8" fillId="4" borderId="9" applyNumberFormat="0" applyFont="0" applyAlignment="0" applyProtection="0"/>
    <xf numFmtId="0" fontId="19" fillId="0" borderId="6" applyNumberFormat="0" applyFill="0" applyAlignment="0" applyProtection="0"/>
    <xf numFmtId="0" fontId="20" fillId="6" borderId="0" applyNumberFormat="0" applyBorder="0" applyAlignment="0" applyProtection="0"/>
    <xf numFmtId="0" fontId="6" fillId="0" borderId="11" applyBorder="0">
      <alignment vertical="center"/>
    </xf>
    <xf numFmtId="0" fontId="21" fillId="0" borderId="0" applyNumberFormat="0" applyFill="0" applyBorder="0" applyAlignment="0" applyProtection="0"/>
    <xf numFmtId="0" fontId="6" fillId="0" borderId="11">
      <alignment vertical="center"/>
    </xf>
    <xf numFmtId="0" fontId="22" fillId="7" borderId="2" applyNumberFormat="0" applyAlignment="0" applyProtection="0"/>
    <xf numFmtId="0" fontId="23" fillId="16" borderId="2" applyNumberFormat="0" applyAlignment="0" applyProtection="0"/>
    <xf numFmtId="0" fontId="24" fillId="16" borderId="10" applyNumberFormat="0" applyAlignment="0" applyProtection="0"/>
    <xf numFmtId="0" fontId="25" fillId="0" borderId="0" applyNumberFormat="0" applyFill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</cellStyleXfs>
  <cellXfs count="13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88" fontId="1" fillId="0" borderId="0" xfId="0" applyNumberFormat="1" applyFont="1" applyProtection="1"/>
    <xf numFmtId="4" fontId="1" fillId="0" borderId="0" xfId="0" applyNumberFormat="1" applyFont="1" applyProtection="1"/>
    <xf numFmtId="189" fontId="1" fillId="0" borderId="0" xfId="0" applyNumberFormat="1" applyFont="1" applyProtection="1"/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0" xfId="34" applyFont="1" applyAlignment="1">
      <alignment horizontal="left" vertical="center"/>
    </xf>
    <xf numFmtId="0" fontId="1" fillId="0" borderId="0" xfId="34" applyFont="1"/>
    <xf numFmtId="0" fontId="1" fillId="0" borderId="19" xfId="34" applyFont="1" applyBorder="1" applyAlignment="1">
      <alignment horizontal="left" vertical="center"/>
    </xf>
    <xf numFmtId="0" fontId="1" fillId="0" borderId="20" xfId="34" applyFont="1" applyBorder="1" applyAlignment="1">
      <alignment horizontal="left" vertical="center"/>
    </xf>
    <xf numFmtId="0" fontId="1" fillId="0" borderId="20" xfId="34" applyFont="1" applyBorder="1" applyAlignment="1">
      <alignment horizontal="right" vertical="center"/>
    </xf>
    <xf numFmtId="0" fontId="1" fillId="0" borderId="21" xfId="34" applyFont="1" applyBorder="1" applyAlignment="1">
      <alignment horizontal="left" vertical="center"/>
    </xf>
    <xf numFmtId="0" fontId="1" fillId="0" borderId="22" xfId="34" applyFont="1" applyBorder="1" applyAlignment="1">
      <alignment horizontal="left" vertical="center"/>
    </xf>
    <xf numFmtId="0" fontId="1" fillId="0" borderId="23" xfId="34" applyFont="1" applyBorder="1" applyAlignment="1">
      <alignment horizontal="left" vertical="center"/>
    </xf>
    <xf numFmtId="0" fontId="1" fillId="0" borderId="23" xfId="34" applyFont="1" applyBorder="1" applyAlignment="1">
      <alignment horizontal="right" vertical="center"/>
    </xf>
    <xf numFmtId="0" fontId="1" fillId="0" borderId="24" xfId="34" applyFont="1" applyBorder="1" applyAlignment="1">
      <alignment horizontal="left" vertical="center"/>
    </xf>
    <xf numFmtId="0" fontId="1" fillId="0" borderId="25" xfId="34" applyFont="1" applyBorder="1" applyAlignment="1">
      <alignment horizontal="left" vertical="center"/>
    </xf>
    <xf numFmtId="0" fontId="1" fillId="0" borderId="26" xfId="34" applyFont="1" applyBorder="1" applyAlignment="1">
      <alignment horizontal="left" vertical="center"/>
    </xf>
    <xf numFmtId="0" fontId="1" fillId="0" borderId="26" xfId="34" applyFont="1" applyBorder="1" applyAlignment="1">
      <alignment horizontal="right" vertical="center"/>
    </xf>
    <xf numFmtId="0" fontId="1" fillId="0" borderId="27" xfId="34" applyFont="1" applyBorder="1" applyAlignment="1">
      <alignment horizontal="left" vertical="center"/>
    </xf>
    <xf numFmtId="0" fontId="1" fillId="0" borderId="28" xfId="34" applyFont="1" applyBorder="1" applyAlignment="1">
      <alignment horizontal="left" vertical="center"/>
    </xf>
    <xf numFmtId="0" fontId="1" fillId="0" borderId="29" xfId="34" applyFont="1" applyBorder="1" applyAlignment="1">
      <alignment horizontal="left" vertical="center"/>
    </xf>
    <xf numFmtId="0" fontId="1" fillId="0" borderId="29" xfId="34" applyFont="1" applyBorder="1" applyAlignment="1">
      <alignment horizontal="center" vertical="center"/>
    </xf>
    <xf numFmtId="0" fontId="1" fillId="0" borderId="30" xfId="34" applyFont="1" applyBorder="1" applyAlignment="1">
      <alignment horizontal="center" vertical="center"/>
    </xf>
    <xf numFmtId="0" fontId="1" fillId="0" borderId="31" xfId="34" applyFont="1" applyBorder="1" applyAlignment="1">
      <alignment horizontal="centerContinuous" vertical="center"/>
    </xf>
    <xf numFmtId="0" fontId="1" fillId="0" borderId="32" xfId="34" applyFont="1" applyBorder="1" applyAlignment="1">
      <alignment horizontal="centerContinuous" vertical="center"/>
    </xf>
    <xf numFmtId="0" fontId="1" fillId="0" borderId="33" xfId="34" applyFont="1" applyBorder="1" applyAlignment="1">
      <alignment horizontal="centerContinuous" vertical="center"/>
    </xf>
    <xf numFmtId="0" fontId="1" fillId="0" borderId="34" xfId="34" applyFont="1" applyBorder="1" applyAlignment="1">
      <alignment horizontal="center" vertical="center"/>
    </xf>
    <xf numFmtId="0" fontId="1" fillId="0" borderId="35" xfId="34" applyFont="1" applyBorder="1" applyAlignment="1">
      <alignment horizontal="left" vertical="center"/>
    </xf>
    <xf numFmtId="0" fontId="1" fillId="0" borderId="36" xfId="34" applyFont="1" applyBorder="1" applyAlignment="1">
      <alignment horizontal="left" vertical="center"/>
    </xf>
    <xf numFmtId="10" fontId="1" fillId="0" borderId="37" xfId="34" applyNumberFormat="1" applyFont="1" applyBorder="1" applyAlignment="1">
      <alignment horizontal="right" vertical="center"/>
    </xf>
    <xf numFmtId="0" fontId="1" fillId="0" borderId="38" xfId="34" applyFont="1" applyBorder="1" applyAlignment="1">
      <alignment horizontal="center" vertical="center"/>
    </xf>
    <xf numFmtId="0" fontId="1" fillId="0" borderId="11" xfId="34" applyFont="1" applyBorder="1" applyAlignment="1">
      <alignment horizontal="left" vertical="center"/>
    </xf>
    <xf numFmtId="0" fontId="1" fillId="0" borderId="39" xfId="34" applyFont="1" applyBorder="1" applyAlignment="1">
      <alignment horizontal="left" vertical="center"/>
    </xf>
    <xf numFmtId="10" fontId="1" fillId="0" borderId="40" xfId="34" applyNumberFormat="1" applyFont="1" applyBorder="1" applyAlignment="1">
      <alignment horizontal="right" vertical="center"/>
    </xf>
    <xf numFmtId="0" fontId="1" fillId="0" borderId="41" xfId="34" applyFont="1" applyBorder="1" applyAlignment="1">
      <alignment horizontal="center" vertical="center"/>
    </xf>
    <xf numFmtId="0" fontId="1" fillId="0" borderId="42" xfId="34" applyFont="1" applyBorder="1" applyAlignment="1">
      <alignment horizontal="left" vertical="center"/>
    </xf>
    <xf numFmtId="0" fontId="1" fillId="0" borderId="43" xfId="34" applyFont="1" applyBorder="1" applyAlignment="1">
      <alignment horizontal="center" vertical="center"/>
    </xf>
    <xf numFmtId="0" fontId="1" fillId="0" borderId="42" xfId="34" applyFont="1" applyBorder="1" applyAlignment="1">
      <alignment horizontal="right" vertical="center"/>
    </xf>
    <xf numFmtId="0" fontId="1" fillId="0" borderId="44" xfId="34" applyFont="1" applyBorder="1" applyAlignment="1">
      <alignment horizontal="left" vertical="center"/>
    </xf>
    <xf numFmtId="0" fontId="1" fillId="0" borderId="43" xfId="34" applyFont="1" applyBorder="1" applyAlignment="1">
      <alignment horizontal="right" vertical="center"/>
    </xf>
    <xf numFmtId="0" fontId="1" fillId="0" borderId="45" xfId="34" applyFont="1" applyBorder="1" applyAlignment="1">
      <alignment horizontal="centerContinuous" vertical="center"/>
    </xf>
    <xf numFmtId="0" fontId="1" fillId="0" borderId="46" xfId="34" applyFont="1" applyBorder="1" applyAlignment="1">
      <alignment horizontal="centerContinuous" vertical="center"/>
    </xf>
    <xf numFmtId="0" fontId="1" fillId="0" borderId="46" xfId="34" applyFont="1" applyBorder="1" applyAlignment="1">
      <alignment horizontal="center" vertical="center"/>
    </xf>
    <xf numFmtId="0" fontId="1" fillId="0" borderId="47" xfId="34" applyFont="1" applyBorder="1" applyAlignment="1">
      <alignment horizontal="centerContinuous" vertical="center"/>
    </xf>
    <xf numFmtId="0" fontId="1" fillId="0" borderId="48" xfId="34" applyFont="1" applyBorder="1" applyAlignment="1">
      <alignment horizontal="left" vertical="center"/>
    </xf>
    <xf numFmtId="0" fontId="1" fillId="0" borderId="49" xfId="34" applyFont="1" applyBorder="1" applyAlignment="1">
      <alignment horizontal="left" vertical="center"/>
    </xf>
    <xf numFmtId="0" fontId="1" fillId="0" borderId="50" xfId="34" applyFont="1" applyBorder="1" applyAlignment="1">
      <alignment horizontal="left" vertical="center"/>
    </xf>
    <xf numFmtId="0" fontId="1" fillId="0" borderId="0" xfId="34" applyFont="1" applyBorder="1" applyAlignment="1">
      <alignment horizontal="left" vertical="center"/>
    </xf>
    <xf numFmtId="0" fontId="1" fillId="0" borderId="51" xfId="34" applyFont="1" applyBorder="1" applyAlignment="1">
      <alignment horizontal="left" vertical="center"/>
    </xf>
    <xf numFmtId="0" fontId="1" fillId="0" borderId="40" xfId="34" applyFont="1" applyBorder="1" applyAlignment="1">
      <alignment horizontal="left" vertical="center"/>
    </xf>
    <xf numFmtId="0" fontId="1" fillId="0" borderId="48" xfId="34" applyFont="1" applyBorder="1" applyAlignment="1">
      <alignment horizontal="right" vertical="center"/>
    </xf>
    <xf numFmtId="0" fontId="1" fillId="0" borderId="0" xfId="34" applyFont="1" applyBorder="1" applyAlignment="1">
      <alignment horizontal="right" vertical="center"/>
    </xf>
    <xf numFmtId="0" fontId="1" fillId="0" borderId="52" xfId="34" applyFont="1" applyBorder="1" applyAlignment="1">
      <alignment horizontal="left" vertical="center"/>
    </xf>
    <xf numFmtId="0" fontId="1" fillId="0" borderId="37" xfId="34" applyFont="1" applyBorder="1" applyAlignment="1">
      <alignment horizontal="right" vertical="center"/>
    </xf>
    <xf numFmtId="0" fontId="1" fillId="0" borderId="53" xfId="34" applyFont="1" applyBorder="1" applyAlignment="1">
      <alignment horizontal="left" vertical="center"/>
    </xf>
    <xf numFmtId="0" fontId="1" fillId="0" borderId="54" xfId="34" applyFont="1" applyBorder="1" applyAlignment="1">
      <alignment horizontal="left" vertical="center"/>
    </xf>
    <xf numFmtId="0" fontId="1" fillId="0" borderId="55" xfId="34" applyFont="1" applyBorder="1" applyAlignment="1">
      <alignment horizontal="left" vertical="center"/>
    </xf>
    <xf numFmtId="0" fontId="2" fillId="0" borderId="0" xfId="34" applyFont="1" applyAlignment="1">
      <alignment horizontal="left" vertical="center"/>
    </xf>
    <xf numFmtId="190" fontId="1" fillId="0" borderId="32" xfId="34" applyNumberFormat="1" applyFont="1" applyBorder="1" applyAlignment="1">
      <alignment horizontal="centerContinuous" vertical="center"/>
    </xf>
    <xf numFmtId="190" fontId="1" fillId="0" borderId="56" xfId="34" applyNumberFormat="1" applyFont="1" applyBorder="1" applyAlignment="1">
      <alignment horizontal="right" vertical="center"/>
    </xf>
    <xf numFmtId="0" fontId="3" fillId="0" borderId="57" xfId="34" applyFont="1" applyBorder="1" applyAlignment="1">
      <alignment horizontal="center" vertical="center"/>
    </xf>
    <xf numFmtId="0" fontId="3" fillId="0" borderId="58" xfId="34" applyFont="1" applyBorder="1" applyAlignment="1">
      <alignment horizontal="center" vertical="center"/>
    </xf>
    <xf numFmtId="0" fontId="1" fillId="0" borderId="59" xfId="34" applyFont="1" applyBorder="1" applyAlignment="1">
      <alignment horizontal="left" vertical="center"/>
    </xf>
    <xf numFmtId="49" fontId="1" fillId="0" borderId="20" xfId="34" applyNumberFormat="1" applyFont="1" applyBorder="1" applyAlignment="1">
      <alignment horizontal="right" vertical="center"/>
    </xf>
    <xf numFmtId="49" fontId="1" fillId="0" borderId="23" xfId="34" applyNumberFormat="1" applyFont="1" applyBorder="1" applyAlignment="1">
      <alignment horizontal="right" vertical="center"/>
    </xf>
    <xf numFmtId="49" fontId="1" fillId="0" borderId="26" xfId="34" applyNumberFormat="1" applyFont="1" applyBorder="1" applyAlignment="1">
      <alignment horizontal="right" vertical="center"/>
    </xf>
    <xf numFmtId="0" fontId="1" fillId="0" borderId="19" xfId="34" applyFont="1" applyBorder="1" applyAlignment="1">
      <alignment horizontal="right" vertical="center"/>
    </xf>
    <xf numFmtId="0" fontId="1" fillId="0" borderId="20" xfId="34" applyFont="1" applyBorder="1" applyAlignment="1">
      <alignment vertical="center"/>
    </xf>
    <xf numFmtId="194" fontId="1" fillId="0" borderId="20" xfId="34" applyNumberFormat="1" applyFont="1" applyBorder="1" applyAlignment="1">
      <alignment horizontal="left" vertical="center"/>
    </xf>
    <xf numFmtId="193" fontId="1" fillId="0" borderId="20" xfId="34" applyNumberFormat="1" applyFont="1" applyBorder="1" applyAlignment="1">
      <alignment horizontal="right" vertical="center"/>
    </xf>
    <xf numFmtId="0" fontId="1" fillId="0" borderId="53" xfId="34" applyFont="1" applyBorder="1" applyAlignment="1">
      <alignment horizontal="right" vertical="center"/>
    </xf>
    <xf numFmtId="0" fontId="1" fillId="0" borderId="54" xfId="34" applyFont="1" applyBorder="1" applyAlignment="1">
      <alignment vertical="center"/>
    </xf>
    <xf numFmtId="194" fontId="1" fillId="0" borderId="54" xfId="34" applyNumberFormat="1" applyFont="1" applyBorder="1" applyAlignment="1">
      <alignment horizontal="left" vertical="center"/>
    </xf>
    <xf numFmtId="193" fontId="1" fillId="0" borderId="54" xfId="34" applyNumberFormat="1" applyFont="1" applyBorder="1" applyAlignment="1">
      <alignment horizontal="right" vertical="center"/>
    </xf>
    <xf numFmtId="0" fontId="1" fillId="0" borderId="54" xfId="34" applyFont="1" applyBorder="1" applyAlignment="1">
      <alignment horizontal="right" vertical="center"/>
    </xf>
    <xf numFmtId="0" fontId="3" fillId="0" borderId="0" xfId="34" applyFont="1"/>
    <xf numFmtId="49" fontId="3" fillId="0" borderId="0" xfId="34" applyNumberFormat="1" applyFont="1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88" fontId="1" fillId="0" borderId="0" xfId="0" applyNumberFormat="1" applyFont="1" applyProtection="1">
      <protection locked="0"/>
    </xf>
    <xf numFmtId="0" fontId="1" fillId="0" borderId="0" xfId="34" applyFont="1" applyProtection="1">
      <protection locked="0"/>
    </xf>
    <xf numFmtId="49" fontId="1" fillId="0" borderId="0" xfId="0" applyNumberFormat="1" applyFont="1" applyProtection="1">
      <protection locked="0"/>
    </xf>
    <xf numFmtId="0" fontId="3" fillId="0" borderId="0" xfId="34" applyFont="1" applyProtection="1">
      <protection locked="0"/>
    </xf>
    <xf numFmtId="49" fontId="3" fillId="0" borderId="0" xfId="34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0" fontId="2" fillId="0" borderId="0" xfId="0" applyFont="1" applyProtection="1">
      <protection locked="0"/>
    </xf>
    <xf numFmtId="189" fontId="1" fillId="0" borderId="0" xfId="0" applyNumberFormat="1" applyFont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Continuous"/>
      <protection locked="0"/>
    </xf>
    <xf numFmtId="0" fontId="1" fillId="0" borderId="61" xfId="0" applyFont="1" applyBorder="1" applyAlignment="1" applyProtection="1">
      <alignment horizontal="centerContinuous"/>
      <protection locked="0"/>
    </xf>
    <xf numFmtId="0" fontId="1" fillId="0" borderId="62" xfId="0" applyFont="1" applyBorder="1" applyAlignment="1" applyProtection="1">
      <alignment horizontal="centerContinuous"/>
      <protection locked="0"/>
    </xf>
    <xf numFmtId="0" fontId="1" fillId="0" borderId="63" xfId="0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63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65" xfId="0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65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91" fontId="1" fillId="0" borderId="35" xfId="34" applyNumberFormat="1" applyFont="1" applyBorder="1" applyAlignment="1">
      <alignment horizontal="right" vertical="center"/>
    </xf>
    <xf numFmtId="191" fontId="1" fillId="0" borderId="66" xfId="34" applyNumberFormat="1" applyFont="1" applyBorder="1" applyAlignment="1">
      <alignment horizontal="right" vertical="center"/>
    </xf>
    <xf numFmtId="191" fontId="1" fillId="0" borderId="11" xfId="34" applyNumberFormat="1" applyFont="1" applyBorder="1" applyAlignment="1">
      <alignment horizontal="right" vertical="center"/>
    </xf>
    <xf numFmtId="191" fontId="1" fillId="0" borderId="67" xfId="34" applyNumberFormat="1" applyFont="1" applyBorder="1" applyAlignment="1">
      <alignment horizontal="right" vertical="center"/>
    </xf>
    <xf numFmtId="191" fontId="1" fillId="0" borderId="42" xfId="34" applyNumberFormat="1" applyFont="1" applyBorder="1" applyAlignment="1">
      <alignment horizontal="right" vertical="center"/>
    </xf>
    <xf numFmtId="191" fontId="1" fillId="0" borderId="44" xfId="34" applyNumberFormat="1" applyFont="1" applyBorder="1" applyAlignment="1">
      <alignment horizontal="right" vertical="center"/>
    </xf>
    <xf numFmtId="191" fontId="1" fillId="0" borderId="68" xfId="34" applyNumberFormat="1" applyFont="1" applyBorder="1" applyAlignment="1">
      <alignment horizontal="right" vertical="center"/>
    </xf>
    <xf numFmtId="191" fontId="1" fillId="0" borderId="69" xfId="34" applyNumberFormat="1" applyFont="1" applyBorder="1" applyAlignment="1">
      <alignment horizontal="right" vertical="center"/>
    </xf>
    <xf numFmtId="191" fontId="1" fillId="0" borderId="40" xfId="34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center"/>
    </xf>
    <xf numFmtId="3" fontId="1" fillId="0" borderId="70" xfId="34" applyNumberFormat="1" applyFont="1" applyBorder="1" applyAlignment="1">
      <alignment horizontal="right" vertical="center"/>
    </xf>
    <xf numFmtId="3" fontId="1" fillId="0" borderId="71" xfId="34" applyNumberFormat="1" applyFont="1" applyBorder="1" applyAlignment="1">
      <alignment horizontal="right" vertical="center"/>
    </xf>
    <xf numFmtId="3" fontId="1" fillId="0" borderId="21" xfId="34" applyNumberFormat="1" applyFont="1" applyBorder="1" applyAlignment="1">
      <alignment vertical="center"/>
    </xf>
    <xf numFmtId="3" fontId="1" fillId="0" borderId="55" xfId="34" applyNumberFormat="1" applyFont="1" applyBorder="1" applyAlignment="1">
      <alignment vertical="center"/>
    </xf>
    <xf numFmtId="49" fontId="3" fillId="0" borderId="0" xfId="0" applyNumberFormat="1" applyFont="1" applyAlignment="1" applyProtection="1">
      <protection locked="0"/>
    </xf>
    <xf numFmtId="4" fontId="3" fillId="0" borderId="0" xfId="0" applyNumberFormat="1" applyFont="1" applyProtection="1">
      <protection locked="0"/>
    </xf>
    <xf numFmtId="189" fontId="3" fillId="0" borderId="0" xfId="0" applyNumberFormat="1" applyFont="1" applyProtection="1">
      <protection locked="0"/>
    </xf>
    <xf numFmtId="188" fontId="3" fillId="0" borderId="0" xfId="0" applyNumberFormat="1" applyFont="1" applyProtection="1">
      <protection locked="0"/>
    </xf>
  </cellXfs>
  <cellStyles count="51">
    <cellStyle name="1 000 Sk" xfId="1"/>
    <cellStyle name="1 000,-  Sk" xfId="2"/>
    <cellStyle name="1 000,- K?" xfId="3"/>
    <cellStyle name="1 000,- Sk" xfId="4"/>
    <cellStyle name="1000 Sk_fakturuj99" xfId="5"/>
    <cellStyle name="20 % – Zvýrazn?ní1" xfId="6"/>
    <cellStyle name="20 % – Zvýrazn?ní2" xfId="7"/>
    <cellStyle name="20 % – Zvýrazn?ní3" xfId="8"/>
    <cellStyle name="20 % – Zvýrazn?ní4" xfId="9"/>
    <cellStyle name="20 % – Zvýrazn?ní5" xfId="10"/>
    <cellStyle name="20 % – Zvýrazn?ní6" xfId="11"/>
    <cellStyle name="40 % – Zvýrazn?ní1" xfId="12"/>
    <cellStyle name="40 % – Zvýrazn?ní2" xfId="13"/>
    <cellStyle name="40 % – Zvýrazn?ní3" xfId="14"/>
    <cellStyle name="40 % – Zvýrazn?ní4" xfId="15"/>
    <cellStyle name="40 % – Zvýrazn?ní5" xfId="16"/>
    <cellStyle name="40 % – Zvýrazn?ní6" xfId="17"/>
    <cellStyle name="60 % – Zvýrazn?ní1" xfId="18"/>
    <cellStyle name="60 % – Zvýrazn?ní2" xfId="19"/>
    <cellStyle name="60 % – Zvýrazn?ní3" xfId="20"/>
    <cellStyle name="60 % – Zvýrazn?ní4" xfId="21"/>
    <cellStyle name="60 % – Zvýrazn?ní5" xfId="22"/>
    <cellStyle name="60 % – Zvýrazn?ní6" xfId="23"/>
    <cellStyle name="Celkem" xfId="24"/>
    <cellStyle name="data" xfId="26"/>
    <cellStyle name="Chybn?" xfId="25"/>
    <cellStyle name="Kontrolní bu?ka" xfId="27"/>
    <cellStyle name="Nadpis 1" xfId="28"/>
    <cellStyle name="Nadpis 2" xfId="29"/>
    <cellStyle name="Nadpis 3" xfId="30"/>
    <cellStyle name="Nadpis 4" xfId="31"/>
    <cellStyle name="Název" xfId="32"/>
    <cellStyle name="Neutrální" xfId="33"/>
    <cellStyle name="Normal" xfId="0" builtinId="0"/>
    <cellStyle name="normálne_KLs" xfId="34"/>
    <cellStyle name="Poznámka" xfId="35"/>
    <cellStyle name="Propojená bu?ka" xfId="36"/>
    <cellStyle name="Správn?" xfId="37"/>
    <cellStyle name="TEXT" xfId="38"/>
    <cellStyle name="Text upozorn?ní" xfId="39"/>
    <cellStyle name="TEXT1" xfId="40"/>
    <cellStyle name="Vstup" xfId="41"/>
    <cellStyle name="Výpo?et" xfId="42"/>
    <cellStyle name="Výstup" xfId="43"/>
    <cellStyle name="Vysv?tlující text" xfId="44"/>
    <cellStyle name="Zvýrazn?ní 1" xfId="45"/>
    <cellStyle name="Zvýrazn?ní 2" xfId="46"/>
    <cellStyle name="Zvýrazn?ní 3" xfId="47"/>
    <cellStyle name="Zvýrazn?ní 4" xfId="48"/>
    <cellStyle name="Zvýrazn?ní 5" xfId="49"/>
    <cellStyle name="Zvýrazn?ní 6" xfId="5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"/>
  <sheetViews>
    <sheetView showGridLines="0" showZeros="0" tabSelected="1" workbookViewId="0">
      <selection activeCell="E1" sqref="E1"/>
    </sheetView>
  </sheetViews>
  <sheetFormatPr baseColWidth="10" defaultColWidth="9.1640625" defaultRowHeight="11" x14ac:dyDescent="0.15"/>
  <cols>
    <col min="1" max="1" width="0.6640625" style="15" customWidth="1"/>
    <col min="2" max="2" width="3.6640625" style="15" customWidth="1"/>
    <col min="3" max="3" width="6.83203125" style="15" customWidth="1"/>
    <col min="4" max="6" width="14" style="15" customWidth="1"/>
    <col min="7" max="7" width="3.83203125" style="15" customWidth="1"/>
    <col min="8" max="8" width="22.6640625" style="15" customWidth="1"/>
    <col min="9" max="9" width="14" style="15" customWidth="1"/>
    <col min="10" max="10" width="4.33203125" style="15" customWidth="1"/>
    <col min="11" max="11" width="19.6640625" style="15" customWidth="1"/>
    <col min="12" max="12" width="9.6640625" style="15" customWidth="1"/>
    <col min="13" max="13" width="14" style="15" customWidth="1"/>
    <col min="14" max="14" width="0.6640625" style="15" customWidth="1"/>
    <col min="15" max="15" width="1.5" style="15" customWidth="1"/>
    <col min="16" max="23" width="9.1640625" style="15"/>
    <col min="24" max="25" width="5.6640625" style="15" customWidth="1"/>
    <col min="26" max="26" width="6.5" style="15" customWidth="1"/>
    <col min="27" max="27" width="21.5" style="15" customWidth="1"/>
    <col min="28" max="28" width="4.33203125" style="15" customWidth="1"/>
    <col min="29" max="29" width="8.33203125" style="15" customWidth="1"/>
    <col min="30" max="30" width="8.6640625" style="15" customWidth="1"/>
    <col min="31" max="16384" width="9.1640625" style="15"/>
  </cols>
  <sheetData>
    <row r="1" spans="2:30" ht="28.5" customHeight="1" thickBot="1" x14ac:dyDescent="0.2">
      <c r="B1" s="14"/>
      <c r="C1" s="14"/>
      <c r="D1" s="14"/>
      <c r="E1" s="14"/>
      <c r="F1" s="14"/>
      <c r="G1" s="14"/>
      <c r="H1" s="66" t="str">
        <f>CONCATENATE(AA2," ",AB2," ",AC2," ",AD2)</f>
        <v xml:space="preserve">Krycí list rozpo?tu v EUR  </v>
      </c>
      <c r="I1" s="14"/>
      <c r="J1" s="14"/>
      <c r="K1" s="14"/>
      <c r="L1" s="14"/>
      <c r="M1" s="14"/>
      <c r="Z1" s="15" t="s">
        <v>0</v>
      </c>
      <c r="AA1" s="15" t="s">
        <v>1</v>
      </c>
      <c r="AB1" s="15" t="s">
        <v>2</v>
      </c>
      <c r="AC1" s="15" t="s">
        <v>3</v>
      </c>
      <c r="AD1" s="15" t="s">
        <v>4</v>
      </c>
    </row>
    <row r="2" spans="2:30" ht="18" customHeight="1" thickTop="1" x14ac:dyDescent="0.15">
      <c r="B2" s="16" t="s">
        <v>5</v>
      </c>
      <c r="C2" s="17"/>
      <c r="D2" s="17"/>
      <c r="E2" s="17"/>
      <c r="F2" s="17"/>
      <c r="G2" s="18" t="s">
        <v>6</v>
      </c>
      <c r="H2" s="17" t="s">
        <v>7</v>
      </c>
      <c r="I2" s="17"/>
      <c r="J2" s="18" t="s">
        <v>8</v>
      </c>
      <c r="K2" s="17"/>
      <c r="L2" s="17"/>
      <c r="M2" s="19"/>
      <c r="Z2" s="15" t="s">
        <v>9</v>
      </c>
      <c r="AA2" s="84" t="s">
        <v>10</v>
      </c>
      <c r="AB2" s="84" t="s">
        <v>11</v>
      </c>
      <c r="AC2" s="84"/>
      <c r="AD2" s="85"/>
    </row>
    <row r="3" spans="2:30" ht="18" customHeight="1" x14ac:dyDescent="0.15">
      <c r="B3" s="20" t="s">
        <v>12</v>
      </c>
      <c r="C3" s="21"/>
      <c r="D3" s="21"/>
      <c r="E3" s="21"/>
      <c r="F3" s="21"/>
      <c r="G3" s="22" t="s">
        <v>13</v>
      </c>
      <c r="H3" s="21"/>
      <c r="I3" s="21"/>
      <c r="J3" s="22" t="s">
        <v>14</v>
      </c>
      <c r="K3" s="21"/>
      <c r="L3" s="21"/>
      <c r="M3" s="23"/>
      <c r="Z3" s="15" t="s">
        <v>15</v>
      </c>
      <c r="AA3" s="84" t="s">
        <v>16</v>
      </c>
      <c r="AB3" s="84" t="s">
        <v>17</v>
      </c>
      <c r="AC3" s="84" t="s">
        <v>18</v>
      </c>
      <c r="AD3" s="85" t="s">
        <v>19</v>
      </c>
    </row>
    <row r="4" spans="2:30" ht="18" customHeight="1" thickBot="1" x14ac:dyDescent="0.2">
      <c r="B4" s="24" t="s">
        <v>20</v>
      </c>
      <c r="C4" s="25"/>
      <c r="D4" s="25"/>
      <c r="E4" s="25"/>
      <c r="F4" s="25"/>
      <c r="G4" s="26"/>
      <c r="H4" s="25"/>
      <c r="I4" s="25"/>
      <c r="J4" s="26" t="s">
        <v>21</v>
      </c>
      <c r="K4" s="25"/>
      <c r="L4" s="25" t="s">
        <v>22</v>
      </c>
      <c r="M4" s="27"/>
      <c r="Z4" s="15" t="s">
        <v>23</v>
      </c>
      <c r="AA4" s="84" t="s">
        <v>24</v>
      </c>
      <c r="AB4" s="84" t="s">
        <v>17</v>
      </c>
      <c r="AC4" s="84"/>
      <c r="AD4" s="85"/>
    </row>
    <row r="5" spans="2:30" ht="18" customHeight="1" thickTop="1" x14ac:dyDescent="0.15">
      <c r="B5" s="16" t="s">
        <v>25</v>
      </c>
      <c r="C5" s="17"/>
      <c r="D5" s="17"/>
      <c r="E5" s="17"/>
      <c r="F5" s="17"/>
      <c r="G5" s="72" t="s">
        <v>26</v>
      </c>
      <c r="H5" s="17"/>
      <c r="I5" s="17"/>
      <c r="J5" s="17" t="s">
        <v>27</v>
      </c>
      <c r="K5" s="17"/>
      <c r="L5" s="17" t="s">
        <v>28</v>
      </c>
      <c r="M5" s="19"/>
      <c r="Z5" s="15" t="s">
        <v>29</v>
      </c>
      <c r="AA5" s="84" t="s">
        <v>16</v>
      </c>
      <c r="AB5" s="84" t="s">
        <v>17</v>
      </c>
      <c r="AC5" s="84" t="s">
        <v>18</v>
      </c>
      <c r="AD5" s="85" t="s">
        <v>19</v>
      </c>
    </row>
    <row r="6" spans="2:30" ht="18" customHeight="1" x14ac:dyDescent="0.15">
      <c r="B6" s="20" t="s">
        <v>30</v>
      </c>
      <c r="C6" s="21"/>
      <c r="D6" s="21"/>
      <c r="E6" s="21"/>
      <c r="F6" s="21"/>
      <c r="G6" s="73" t="s">
        <v>26</v>
      </c>
      <c r="H6" s="21"/>
      <c r="I6" s="21"/>
      <c r="J6" s="21" t="s">
        <v>27</v>
      </c>
      <c r="K6" s="21"/>
      <c r="L6" s="21" t="s">
        <v>28</v>
      </c>
      <c r="M6" s="23"/>
    </row>
    <row r="7" spans="2:30" ht="18" customHeight="1" thickBot="1" x14ac:dyDescent="0.2">
      <c r="B7" s="24" t="s">
        <v>31</v>
      </c>
      <c r="C7" s="25"/>
      <c r="D7" s="25"/>
      <c r="E7" s="25"/>
      <c r="F7" s="25"/>
      <c r="G7" s="74" t="s">
        <v>26</v>
      </c>
      <c r="H7" s="25"/>
      <c r="I7" s="25"/>
      <c r="J7" s="25" t="s">
        <v>27</v>
      </c>
      <c r="K7" s="25"/>
      <c r="L7" s="25" t="s">
        <v>28</v>
      </c>
      <c r="M7" s="27"/>
    </row>
    <row r="8" spans="2:30" ht="18" customHeight="1" thickTop="1" x14ac:dyDescent="0.15">
      <c r="B8" s="75">
        <v>1</v>
      </c>
      <c r="C8" s="76" t="s">
        <v>32</v>
      </c>
      <c r="D8" s="77"/>
      <c r="E8" s="78"/>
      <c r="F8" s="128">
        <f>IF(B8&lt;&gt;0,ROUND($M$26/B8,0),0)</f>
        <v>0</v>
      </c>
      <c r="G8" s="72">
        <v>1</v>
      </c>
      <c r="H8" s="76" t="s">
        <v>33</v>
      </c>
      <c r="I8" s="128">
        <f>IF(G8&lt;&gt;0,ROUND($M$26/G8,0),0)</f>
        <v>0</v>
      </c>
      <c r="J8" s="18"/>
      <c r="K8" s="76"/>
      <c r="L8" s="78"/>
      <c r="M8" s="130">
        <f>IF(J8&lt;&gt;0,ROUND($M$26/J8,0),0)</f>
        <v>0</v>
      </c>
    </row>
    <row r="9" spans="2:30" ht="18" customHeight="1" thickBot="1" x14ac:dyDescent="0.2">
      <c r="B9" s="79">
        <v>1</v>
      </c>
      <c r="C9" s="80" t="s">
        <v>34</v>
      </c>
      <c r="D9" s="81"/>
      <c r="E9" s="82"/>
      <c r="F9" s="129">
        <f>IF(B9&lt;&gt;0,ROUND($M$26/B9,0),0)</f>
        <v>0</v>
      </c>
      <c r="G9" s="83">
        <v>1</v>
      </c>
      <c r="H9" s="80" t="s">
        <v>35</v>
      </c>
      <c r="I9" s="129">
        <f>IF(G9&lt;&gt;0,ROUND($M$26/G9,0),0)</f>
        <v>0</v>
      </c>
      <c r="J9" s="83"/>
      <c r="K9" s="80"/>
      <c r="L9" s="82"/>
      <c r="M9" s="131">
        <f>IF(J9&lt;&gt;0,ROUND($M$26/J9,0),0)</f>
        <v>0</v>
      </c>
    </row>
    <row r="10" spans="2:30" ht="18" customHeight="1" thickTop="1" x14ac:dyDescent="0.15">
      <c r="B10" s="69" t="s">
        <v>36</v>
      </c>
      <c r="C10" s="29" t="s">
        <v>37</v>
      </c>
      <c r="D10" s="30" t="s">
        <v>38</v>
      </c>
      <c r="E10" s="30" t="s">
        <v>39</v>
      </c>
      <c r="F10" s="31" t="s">
        <v>40</v>
      </c>
      <c r="G10" s="69" t="s">
        <v>41</v>
      </c>
      <c r="H10" s="32" t="s">
        <v>42</v>
      </c>
      <c r="I10" s="33"/>
      <c r="J10" s="69" t="s">
        <v>43</v>
      </c>
      <c r="K10" s="32" t="s">
        <v>44</v>
      </c>
      <c r="L10" s="34"/>
      <c r="M10" s="33"/>
    </row>
    <row r="11" spans="2:30" ht="18" customHeight="1" x14ac:dyDescent="0.15">
      <c r="B11" s="35">
        <v>1</v>
      </c>
      <c r="C11" s="36" t="s">
        <v>45</v>
      </c>
      <c r="D11" s="118">
        <f>ROUND(Prehlad!H51,2)</f>
        <v>0</v>
      </c>
      <c r="E11" s="118">
        <f>ROUND(Prehlad!I51,2)</f>
        <v>0</v>
      </c>
      <c r="F11" s="119">
        <f>D11+E11</f>
        <v>0</v>
      </c>
      <c r="G11" s="35">
        <v>6</v>
      </c>
      <c r="H11" s="36" t="s">
        <v>46</v>
      </c>
      <c r="I11" s="119">
        <v>0</v>
      </c>
      <c r="J11" s="35">
        <v>11</v>
      </c>
      <c r="K11" s="37" t="s">
        <v>47</v>
      </c>
      <c r="L11" s="38">
        <v>0</v>
      </c>
      <c r="M11" s="119">
        <v>0</v>
      </c>
    </row>
    <row r="12" spans="2:30" ht="18" customHeight="1" x14ac:dyDescent="0.15">
      <c r="B12" s="39">
        <v>2</v>
      </c>
      <c r="C12" s="40" t="s">
        <v>48</v>
      </c>
      <c r="D12" s="120">
        <f>ROUND(Prehlad!H123,2)</f>
        <v>0</v>
      </c>
      <c r="E12" s="120">
        <f>ROUND(Prehlad!I123,2)</f>
        <v>0</v>
      </c>
      <c r="F12" s="119">
        <f>D12+E12</f>
        <v>0</v>
      </c>
      <c r="G12" s="39">
        <v>7</v>
      </c>
      <c r="H12" s="40" t="s">
        <v>49</v>
      </c>
      <c r="I12" s="125">
        <v>0</v>
      </c>
      <c r="J12" s="39">
        <v>12</v>
      </c>
      <c r="K12" s="41" t="s">
        <v>50</v>
      </c>
      <c r="L12" s="42">
        <v>0</v>
      </c>
      <c r="M12" s="125">
        <v>0</v>
      </c>
    </row>
    <row r="13" spans="2:30" ht="18" customHeight="1" x14ac:dyDescent="0.15">
      <c r="B13" s="39">
        <v>3</v>
      </c>
      <c r="C13" s="40" t="s">
        <v>51</v>
      </c>
      <c r="D13" s="120"/>
      <c r="E13" s="120"/>
      <c r="F13" s="119">
        <f>D13+E13</f>
        <v>0</v>
      </c>
      <c r="G13" s="39">
        <v>8</v>
      </c>
      <c r="H13" s="40" t="s">
        <v>52</v>
      </c>
      <c r="I13" s="125">
        <v>0</v>
      </c>
      <c r="J13" s="39">
        <v>13</v>
      </c>
      <c r="K13" s="41" t="s">
        <v>53</v>
      </c>
      <c r="L13" s="42">
        <v>0</v>
      </c>
      <c r="M13" s="125">
        <v>0</v>
      </c>
    </row>
    <row r="14" spans="2:30" ht="18" customHeight="1" thickBot="1" x14ac:dyDescent="0.2">
      <c r="B14" s="39">
        <v>4</v>
      </c>
      <c r="C14" s="40" t="s">
        <v>54</v>
      </c>
      <c r="D14" s="120"/>
      <c r="E14" s="120"/>
      <c r="F14" s="121">
        <f>D14+E14</f>
        <v>0</v>
      </c>
      <c r="G14" s="39">
        <v>9</v>
      </c>
      <c r="H14" s="40" t="s">
        <v>55</v>
      </c>
      <c r="I14" s="125">
        <v>0</v>
      </c>
      <c r="J14" s="39">
        <v>14</v>
      </c>
      <c r="K14" s="41" t="s">
        <v>55</v>
      </c>
      <c r="L14" s="42">
        <v>0</v>
      </c>
      <c r="M14" s="125">
        <v>0</v>
      </c>
    </row>
    <row r="15" spans="2:30" ht="18" customHeight="1" thickBot="1" x14ac:dyDescent="0.2">
      <c r="B15" s="43">
        <v>5</v>
      </c>
      <c r="C15" s="44" t="s">
        <v>56</v>
      </c>
      <c r="D15" s="122">
        <f>SUM(D11:D14)</f>
        <v>0</v>
      </c>
      <c r="E15" s="123">
        <f>SUM(E11:E14)</f>
        <v>0</v>
      </c>
      <c r="F15" s="124">
        <f>SUM(F11:F14)</f>
        <v>0</v>
      </c>
      <c r="G15" s="45">
        <v>10</v>
      </c>
      <c r="H15" s="46" t="s">
        <v>57</v>
      </c>
      <c r="I15" s="124">
        <f>SUM(I11:I14)</f>
        <v>0</v>
      </c>
      <c r="J15" s="43">
        <v>15</v>
      </c>
      <c r="K15" s="47"/>
      <c r="L15" s="48" t="s">
        <v>58</v>
      </c>
      <c r="M15" s="124">
        <f>SUM(M11:M14)</f>
        <v>0</v>
      </c>
    </row>
    <row r="16" spans="2:30" ht="18" customHeight="1" thickTop="1" x14ac:dyDescent="0.15">
      <c r="B16" s="49" t="s">
        <v>59</v>
      </c>
      <c r="C16" s="50"/>
      <c r="D16" s="50"/>
      <c r="E16" s="50"/>
      <c r="F16" s="51"/>
      <c r="G16" s="49" t="s">
        <v>60</v>
      </c>
      <c r="H16" s="50"/>
      <c r="I16" s="52"/>
      <c r="J16" s="69" t="s">
        <v>61</v>
      </c>
      <c r="K16" s="32" t="s">
        <v>62</v>
      </c>
      <c r="L16" s="34"/>
      <c r="M16" s="67"/>
    </row>
    <row r="17" spans="2:13" ht="18" customHeight="1" x14ac:dyDescent="0.15">
      <c r="B17" s="53"/>
      <c r="C17" s="54" t="s">
        <v>63</v>
      </c>
      <c r="D17" s="54"/>
      <c r="E17" s="54" t="s">
        <v>64</v>
      </c>
      <c r="F17" s="55"/>
      <c r="G17" s="53"/>
      <c r="H17" s="56"/>
      <c r="I17" s="57"/>
      <c r="J17" s="39">
        <v>16</v>
      </c>
      <c r="K17" s="41" t="s">
        <v>65</v>
      </c>
      <c r="L17" s="58"/>
      <c r="M17" s="125">
        <v>0</v>
      </c>
    </row>
    <row r="18" spans="2:13" ht="18" customHeight="1" x14ac:dyDescent="0.15">
      <c r="B18" s="59"/>
      <c r="C18" s="56" t="s">
        <v>66</v>
      </c>
      <c r="D18" s="56"/>
      <c r="E18" s="56"/>
      <c r="F18" s="60"/>
      <c r="G18" s="59"/>
      <c r="H18" s="56" t="s">
        <v>63</v>
      </c>
      <c r="I18" s="57"/>
      <c r="J18" s="39">
        <v>17</v>
      </c>
      <c r="K18" s="41" t="s">
        <v>67</v>
      </c>
      <c r="L18" s="58"/>
      <c r="M18" s="125">
        <v>0</v>
      </c>
    </row>
    <row r="19" spans="2:13" ht="18" customHeight="1" x14ac:dyDescent="0.15">
      <c r="B19" s="59"/>
      <c r="C19" s="56"/>
      <c r="D19" s="56"/>
      <c r="E19" s="56"/>
      <c r="F19" s="60"/>
      <c r="G19" s="59"/>
      <c r="H19" s="61"/>
      <c r="I19" s="57"/>
      <c r="J19" s="39">
        <v>18</v>
      </c>
      <c r="K19" s="41" t="s">
        <v>68</v>
      </c>
      <c r="L19" s="58"/>
      <c r="M19" s="125">
        <v>0</v>
      </c>
    </row>
    <row r="20" spans="2:13" ht="18" customHeight="1" thickBot="1" x14ac:dyDescent="0.2">
      <c r="B20" s="59"/>
      <c r="C20" s="56"/>
      <c r="D20" s="56"/>
      <c r="E20" s="56"/>
      <c r="F20" s="60"/>
      <c r="G20" s="59"/>
      <c r="H20" s="54" t="s">
        <v>64</v>
      </c>
      <c r="I20" s="57"/>
      <c r="J20" s="39">
        <v>19</v>
      </c>
      <c r="K20" s="41" t="s">
        <v>69</v>
      </c>
      <c r="L20" s="58"/>
      <c r="M20" s="125">
        <v>0</v>
      </c>
    </row>
    <row r="21" spans="2:13" ht="18" customHeight="1" thickBot="1" x14ac:dyDescent="0.2">
      <c r="B21" s="53"/>
      <c r="C21" s="56"/>
      <c r="D21" s="56"/>
      <c r="E21" s="56"/>
      <c r="F21" s="56"/>
      <c r="G21" s="53"/>
      <c r="H21" s="56" t="s">
        <v>66</v>
      </c>
      <c r="I21" s="57"/>
      <c r="J21" s="43">
        <v>20</v>
      </c>
      <c r="K21" s="47"/>
      <c r="L21" s="48" t="s">
        <v>70</v>
      </c>
      <c r="M21" s="124">
        <f>SUM(M17:M20)</f>
        <v>0</v>
      </c>
    </row>
    <row r="22" spans="2:13" ht="18" customHeight="1" thickTop="1" x14ac:dyDescent="0.15">
      <c r="B22" s="49" t="s">
        <v>71</v>
      </c>
      <c r="C22" s="50"/>
      <c r="D22" s="50"/>
      <c r="E22" s="50"/>
      <c r="F22" s="51"/>
      <c r="G22" s="53"/>
      <c r="H22" s="56"/>
      <c r="I22" s="57"/>
      <c r="J22" s="69" t="s">
        <v>72</v>
      </c>
      <c r="K22" s="32" t="s">
        <v>73</v>
      </c>
      <c r="L22" s="34"/>
      <c r="M22" s="67"/>
    </row>
    <row r="23" spans="2:13" ht="18" customHeight="1" x14ac:dyDescent="0.15">
      <c r="B23" s="53"/>
      <c r="C23" s="54" t="s">
        <v>63</v>
      </c>
      <c r="D23" s="54"/>
      <c r="E23" s="54" t="s">
        <v>64</v>
      </c>
      <c r="F23" s="55"/>
      <c r="G23" s="53"/>
      <c r="H23" s="56"/>
      <c r="I23" s="57"/>
      <c r="J23" s="35">
        <v>21</v>
      </c>
      <c r="K23" s="37"/>
      <c r="L23" s="62" t="s">
        <v>74</v>
      </c>
      <c r="M23" s="119">
        <f>F15+I15+M15+M21</f>
        <v>0</v>
      </c>
    </row>
    <row r="24" spans="2:13" ht="18" customHeight="1" x14ac:dyDescent="0.15">
      <c r="B24" s="59"/>
      <c r="C24" s="56" t="s">
        <v>66</v>
      </c>
      <c r="D24" s="56"/>
      <c r="E24" s="56"/>
      <c r="F24" s="60"/>
      <c r="G24" s="53"/>
      <c r="H24" s="56"/>
      <c r="I24" s="57"/>
      <c r="J24" s="39">
        <v>22</v>
      </c>
      <c r="K24" s="41" t="s">
        <v>75</v>
      </c>
      <c r="L24" s="126">
        <f>M23-L25</f>
        <v>0</v>
      </c>
      <c r="M24" s="125">
        <f>ROUND((L24*20)/100,2)</f>
        <v>0</v>
      </c>
    </row>
    <row r="25" spans="2:13" ht="18" customHeight="1" thickBot="1" x14ac:dyDescent="0.2">
      <c r="B25" s="59"/>
      <c r="C25" s="56"/>
      <c r="D25" s="56"/>
      <c r="E25" s="56"/>
      <c r="F25" s="60"/>
      <c r="G25" s="53"/>
      <c r="H25" s="56"/>
      <c r="I25" s="57"/>
      <c r="J25" s="39">
        <v>23</v>
      </c>
      <c r="K25" s="41" t="s">
        <v>76</v>
      </c>
      <c r="L25" s="126">
        <f>SUMIF(Prehlad!O11:O9999,0,Prehlad!J11:J9999)</f>
        <v>0</v>
      </c>
      <c r="M25" s="125">
        <f>ROUND((L25*0)/100,1)</f>
        <v>0</v>
      </c>
    </row>
    <row r="26" spans="2:13" ht="18" customHeight="1" thickBot="1" x14ac:dyDescent="0.2">
      <c r="B26" s="59"/>
      <c r="C26" s="56"/>
      <c r="D26" s="56"/>
      <c r="E26" s="56"/>
      <c r="F26" s="60"/>
      <c r="G26" s="53"/>
      <c r="H26" s="56"/>
      <c r="I26" s="57"/>
      <c r="J26" s="43">
        <v>24</v>
      </c>
      <c r="K26" s="47"/>
      <c r="L26" s="48" t="s">
        <v>77</v>
      </c>
      <c r="M26" s="124">
        <f>M23+M24+M25</f>
        <v>0</v>
      </c>
    </row>
    <row r="27" spans="2:13" ht="17" customHeight="1" thickTop="1" thickBot="1" x14ac:dyDescent="0.2">
      <c r="B27" s="63"/>
      <c r="C27" s="64"/>
      <c r="D27" s="64"/>
      <c r="E27" s="64"/>
      <c r="F27" s="64"/>
      <c r="G27" s="63"/>
      <c r="H27" s="64"/>
      <c r="I27" s="65"/>
      <c r="J27" s="70" t="s">
        <v>78</v>
      </c>
      <c r="K27" s="71" t="s">
        <v>79</v>
      </c>
      <c r="L27" s="28"/>
      <c r="M27" s="68">
        <v>0</v>
      </c>
    </row>
    <row r="28" spans="2:13" ht="14.25" customHeight="1" thickTop="1" x14ac:dyDescent="0.15">
      <c r="B28" s="15" t="s">
        <v>80</v>
      </c>
    </row>
    <row r="29" spans="2:13" ht="2.25" customHeight="1" x14ac:dyDescent="0.15"/>
  </sheetData>
  <printOptions horizontalCentered="1" verticalCentered="1"/>
  <pageMargins left="0.25" right="0.39" top="0.35433070866141736" bottom="0.43307086614173229" header="0.31496062992125984" footer="0.3543307086614173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showGridLines="0" workbookViewId="0">
      <pane ySplit="10" topLeftCell="A11" activePane="bottomLeft" state="frozen"/>
      <selection pane="bottomLeft" activeCell="A8" sqref="A8"/>
    </sheetView>
  </sheetViews>
  <sheetFormatPr baseColWidth="10" defaultColWidth="9.1640625" defaultRowHeight="11" x14ac:dyDescent="0.15"/>
  <cols>
    <col min="1" max="1" width="43.5" style="1" customWidth="1"/>
    <col min="2" max="2" width="13" style="4" customWidth="1"/>
    <col min="3" max="3" width="12.6640625" style="4" customWidth="1"/>
    <col min="4" max="4" width="12.5" style="4" customWidth="1"/>
    <col min="5" max="5" width="13.33203125" style="5" customWidth="1"/>
    <col min="6" max="6" width="11.5" style="3" customWidth="1"/>
    <col min="7" max="7" width="9.1640625" style="3"/>
    <col min="8" max="23" width="9.1640625" style="1"/>
    <col min="24" max="25" width="5.6640625" style="1" customWidth="1"/>
    <col min="26" max="26" width="6.5" style="1" customWidth="1"/>
    <col min="27" max="27" width="24.33203125" style="1" customWidth="1"/>
    <col min="28" max="28" width="4.33203125" style="1" customWidth="1"/>
    <col min="29" max="29" width="8.33203125" style="1" customWidth="1"/>
    <col min="30" max="30" width="8.6640625" style="1" customWidth="1"/>
    <col min="31" max="16384" width="9.1640625" style="1"/>
  </cols>
  <sheetData>
    <row r="1" spans="1:30" x14ac:dyDescent="0.15">
      <c r="A1" s="13" t="s">
        <v>81</v>
      </c>
      <c r="C1" s="1"/>
      <c r="E1" s="13" t="s">
        <v>82</v>
      </c>
      <c r="F1" s="1"/>
      <c r="G1" s="1"/>
      <c r="Z1" s="15" t="s">
        <v>0</v>
      </c>
      <c r="AA1" s="15" t="s">
        <v>1</v>
      </c>
      <c r="AB1" s="15" t="s">
        <v>2</v>
      </c>
      <c r="AC1" s="15" t="s">
        <v>3</v>
      </c>
      <c r="AD1" s="15" t="s">
        <v>4</v>
      </c>
    </row>
    <row r="2" spans="1:30" x14ac:dyDescent="0.15">
      <c r="A2" s="13" t="s">
        <v>83</v>
      </c>
      <c r="C2" s="1"/>
      <c r="E2" s="13" t="s">
        <v>84</v>
      </c>
      <c r="F2" s="1"/>
      <c r="G2" s="1"/>
      <c r="Z2" s="15" t="s">
        <v>9</v>
      </c>
      <c r="AA2" s="84" t="s">
        <v>85</v>
      </c>
      <c r="AB2" s="84" t="s">
        <v>11</v>
      </c>
      <c r="AC2" s="84"/>
      <c r="AD2" s="85"/>
    </row>
    <row r="3" spans="1:30" x14ac:dyDescent="0.15">
      <c r="A3" s="13" t="s">
        <v>86</v>
      </c>
      <c r="C3" s="1"/>
      <c r="E3" s="13" t="s">
        <v>87</v>
      </c>
      <c r="F3" s="1"/>
      <c r="G3" s="1"/>
      <c r="Z3" s="15" t="s">
        <v>15</v>
      </c>
      <c r="AA3" s="84" t="s">
        <v>88</v>
      </c>
      <c r="AB3" s="84" t="s">
        <v>17</v>
      </c>
      <c r="AC3" s="84" t="s">
        <v>18</v>
      </c>
      <c r="AD3" s="85" t="s">
        <v>19</v>
      </c>
    </row>
    <row r="4" spans="1:30" x14ac:dyDescent="0.15">
      <c r="B4" s="1"/>
      <c r="C4" s="1"/>
      <c r="D4" s="1"/>
      <c r="E4" s="1"/>
      <c r="F4" s="1"/>
      <c r="G4" s="1"/>
      <c r="Z4" s="15" t="s">
        <v>23</v>
      </c>
      <c r="AA4" s="84" t="s">
        <v>89</v>
      </c>
      <c r="AB4" s="84" t="s">
        <v>17</v>
      </c>
      <c r="AC4" s="84"/>
      <c r="AD4" s="85"/>
    </row>
    <row r="5" spans="1:30" x14ac:dyDescent="0.15">
      <c r="A5" s="13" t="s">
        <v>90</v>
      </c>
      <c r="B5" s="1"/>
      <c r="C5" s="1"/>
      <c r="D5" s="1"/>
      <c r="E5" s="1"/>
      <c r="F5" s="1"/>
      <c r="G5" s="1"/>
      <c r="Z5" s="15" t="s">
        <v>29</v>
      </c>
      <c r="AA5" s="84" t="s">
        <v>88</v>
      </c>
      <c r="AB5" s="84" t="s">
        <v>17</v>
      </c>
      <c r="AC5" s="84" t="s">
        <v>18</v>
      </c>
      <c r="AD5" s="85" t="s">
        <v>19</v>
      </c>
    </row>
    <row r="6" spans="1:30" x14ac:dyDescent="0.15">
      <c r="A6" s="13" t="s">
        <v>91</v>
      </c>
      <c r="B6" s="1"/>
      <c r="C6" s="1"/>
      <c r="D6" s="1"/>
      <c r="E6" s="1"/>
      <c r="F6" s="1"/>
      <c r="G6" s="1"/>
    </row>
    <row r="7" spans="1:30" x14ac:dyDescent="0.15">
      <c r="A7" s="13" t="s">
        <v>92</v>
      </c>
      <c r="B7" s="1"/>
      <c r="C7" s="1"/>
      <c r="D7" s="1"/>
      <c r="E7" s="1"/>
      <c r="F7" s="1"/>
      <c r="G7" s="1"/>
    </row>
    <row r="8" spans="1:30" ht="14" thickBot="1" x14ac:dyDescent="0.2">
      <c r="B8" s="2" t="str">
        <f>CONCATENATE(AA2," ",AB2," ",AC2," ",AD2)</f>
        <v xml:space="preserve">Rekapitulácia rozpo?tu v EUR  </v>
      </c>
      <c r="G8" s="1"/>
    </row>
    <row r="9" spans="1:30" ht="12" thickTop="1" x14ac:dyDescent="0.15">
      <c r="A9" s="6" t="s">
        <v>93</v>
      </c>
      <c r="B9" s="7" t="s">
        <v>94</v>
      </c>
      <c r="C9" s="7" t="s">
        <v>95</v>
      </c>
      <c r="D9" s="7" t="s">
        <v>96</v>
      </c>
      <c r="E9" s="10" t="s">
        <v>97</v>
      </c>
      <c r="F9" s="11" t="s">
        <v>98</v>
      </c>
      <c r="G9" s="1"/>
    </row>
    <row r="10" spans="1:30" ht="12" thickBot="1" x14ac:dyDescent="0.2">
      <c r="A10" s="8"/>
      <c r="B10" s="9" t="s">
        <v>99</v>
      </c>
      <c r="C10" s="9" t="s">
        <v>39</v>
      </c>
      <c r="D10" s="9"/>
      <c r="E10" s="9" t="s">
        <v>96</v>
      </c>
      <c r="F10" s="12" t="s">
        <v>96</v>
      </c>
      <c r="G10" s="127"/>
    </row>
    <row r="11" spans="1:30" ht="12" thickTop="1" x14ac:dyDescent="0.15"/>
    <row r="12" spans="1:30" x14ac:dyDescent="0.15">
      <c r="A12" s="1" t="s">
        <v>100</v>
      </c>
      <c r="B12" s="4">
        <f>Prehlad!H18</f>
        <v>0</v>
      </c>
      <c r="C12" s="4">
        <f>Prehlad!I18</f>
        <v>0</v>
      </c>
      <c r="D12" s="4">
        <f>Prehlad!J18</f>
        <v>0</v>
      </c>
      <c r="E12" s="5">
        <f>Prehlad!L18</f>
        <v>1.2521411999999998</v>
      </c>
      <c r="F12" s="3">
        <f>Prehlad!N18</f>
        <v>0</v>
      </c>
    </row>
    <row r="13" spans="1:30" x14ac:dyDescent="0.15">
      <c r="A13" s="1" t="s">
        <v>101</v>
      </c>
      <c r="B13" s="4">
        <f>Prehlad!H49</f>
        <v>0</v>
      </c>
      <c r="C13" s="4">
        <f>Prehlad!I49</f>
        <v>0</v>
      </c>
      <c r="D13" s="4">
        <f>Prehlad!J49</f>
        <v>0</v>
      </c>
      <c r="E13" s="5">
        <f>Prehlad!L49</f>
        <v>0.11325243000000002</v>
      </c>
      <c r="F13" s="3">
        <f>Prehlad!N49</f>
        <v>6.3343500000000006</v>
      </c>
    </row>
    <row r="14" spans="1:30" x14ac:dyDescent="0.15">
      <c r="A14" s="1" t="s">
        <v>102</v>
      </c>
      <c r="B14" s="4">
        <f>Prehlad!H51</f>
        <v>0</v>
      </c>
      <c r="C14" s="4">
        <f>Prehlad!I51</f>
        <v>0</v>
      </c>
      <c r="D14" s="4">
        <f>Prehlad!J51</f>
        <v>0</v>
      </c>
      <c r="E14" s="5">
        <f>Prehlad!L51</f>
        <v>1.3653936299999998</v>
      </c>
      <c r="F14" s="3">
        <f>Prehlad!N51</f>
        <v>6.3343500000000006</v>
      </c>
    </row>
    <row r="16" spans="1:30" x14ac:dyDescent="0.15">
      <c r="A16" s="1" t="s">
        <v>103</v>
      </c>
      <c r="B16" s="4">
        <f>Prehlad!H63</f>
        <v>0</v>
      </c>
      <c r="C16" s="4">
        <f>Prehlad!I63</f>
        <v>0</v>
      </c>
      <c r="D16" s="4">
        <f>Prehlad!J63</f>
        <v>0</v>
      </c>
      <c r="E16" s="5">
        <f>Prehlad!L63</f>
        <v>3.8856600000000005E-2</v>
      </c>
      <c r="F16" s="3">
        <f>Prehlad!N63</f>
        <v>7.6600000000000001E-2</v>
      </c>
    </row>
    <row r="17" spans="1:6" x14ac:dyDescent="0.15">
      <c r="A17" s="1" t="s">
        <v>104</v>
      </c>
      <c r="B17" s="4">
        <f>Prehlad!H121</f>
        <v>0</v>
      </c>
      <c r="C17" s="4">
        <f>Prehlad!I121</f>
        <v>0</v>
      </c>
      <c r="D17" s="4">
        <f>Prehlad!J121</f>
        <v>0</v>
      </c>
      <c r="E17" s="5">
        <f>Prehlad!L121</f>
        <v>0</v>
      </c>
      <c r="F17" s="3">
        <f>Prehlad!N121</f>
        <v>0</v>
      </c>
    </row>
    <row r="18" spans="1:6" x14ac:dyDescent="0.15">
      <c r="A18" s="1" t="s">
        <v>105</v>
      </c>
      <c r="B18" s="4">
        <f>Prehlad!H123</f>
        <v>0</v>
      </c>
      <c r="C18" s="4">
        <f>Prehlad!I123</f>
        <v>0</v>
      </c>
      <c r="D18" s="4">
        <f>Prehlad!J123</f>
        <v>0</v>
      </c>
      <c r="E18" s="5">
        <f>Prehlad!L123</f>
        <v>3.8856600000000005E-2</v>
      </c>
      <c r="F18" s="3">
        <f>Prehlad!N123</f>
        <v>7.6600000000000001E-2</v>
      </c>
    </row>
    <row r="21" spans="1:6" x14ac:dyDescent="0.15">
      <c r="A21" s="1" t="s">
        <v>106</v>
      </c>
      <c r="B21" s="4">
        <f>Prehlad!H125</f>
        <v>0</v>
      </c>
      <c r="C21" s="4">
        <f>Prehlad!I125</f>
        <v>0</v>
      </c>
      <c r="D21" s="4">
        <f>Prehlad!J125</f>
        <v>0</v>
      </c>
      <c r="E21" s="5">
        <f>Prehlad!L125</f>
        <v>1.4042502299999997</v>
      </c>
      <c r="F21" s="3">
        <f>Prehlad!N125</f>
        <v>6.4109500000000006</v>
      </c>
    </row>
  </sheetData>
  <printOptions horizontalCentered="1"/>
  <pageMargins left="0.4" right="0.34" top="0.62992125984251968" bottom="0.61" header="0.51181102362204722" footer="0.35433070866141736"/>
  <pageSetup paperSize="9" orientation="landscape"/>
  <headerFooter>
    <oddFooter>&amp;L&amp;"Arial Narrow,Regular"&amp;8tla?ivo: ODIS B40&amp;R&amp;"Arial Narrow,Regular"&amp;8Strana&amp;"Arial,Normálne"&amp;10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showGridLines="0" workbookViewId="0">
      <pane ySplit="10" topLeftCell="A52" activePane="bottomLeft" state="frozen"/>
      <selection pane="bottomLeft" activeCell="A8" sqref="A8"/>
    </sheetView>
  </sheetViews>
  <sheetFormatPr baseColWidth="10" defaultColWidth="9.1640625" defaultRowHeight="11" x14ac:dyDescent="0.15"/>
  <cols>
    <col min="1" max="1" width="4.6640625" style="115" customWidth="1"/>
    <col min="2" max="2" width="5.33203125" style="94" customWidth="1"/>
    <col min="3" max="3" width="13" style="95" customWidth="1"/>
    <col min="4" max="4" width="35.6640625" style="87" customWidth="1"/>
    <col min="5" max="5" width="11.33203125" style="89" customWidth="1"/>
    <col min="6" max="6" width="5.83203125" style="87" customWidth="1"/>
    <col min="7" max="7" width="9.6640625" style="88" customWidth="1"/>
    <col min="8" max="9" width="11.33203125" style="88" customWidth="1"/>
    <col min="10" max="10" width="8.33203125" style="88" hidden="1" customWidth="1"/>
    <col min="11" max="11" width="7.5" style="97" customWidth="1"/>
    <col min="12" max="12" width="8.33203125" style="97" customWidth="1"/>
    <col min="13" max="13" width="8" style="89" customWidth="1"/>
    <col min="14" max="14" width="7" style="89" customWidth="1"/>
    <col min="15" max="15" width="3.5" style="87" customWidth="1"/>
    <col min="16" max="16" width="12.6640625" style="87" hidden="1" customWidth="1"/>
    <col min="17" max="19" width="13.33203125" style="89" hidden="1" customWidth="1"/>
    <col min="20" max="20" width="10.5" style="116" hidden="1" customWidth="1"/>
    <col min="21" max="21" width="10.33203125" style="116" hidden="1" customWidth="1"/>
    <col min="22" max="22" width="0" style="116" hidden="1" customWidth="1"/>
    <col min="23" max="23" width="9.1640625" style="89"/>
    <col min="24" max="25" width="5.6640625" style="87" customWidth="1"/>
    <col min="26" max="26" width="6.5" style="87" customWidth="1"/>
    <col min="27" max="27" width="24.83203125" style="87" customWidth="1"/>
    <col min="28" max="28" width="4.33203125" style="87" customWidth="1"/>
    <col min="29" max="29" width="8.33203125" style="1" customWidth="1"/>
    <col min="30" max="30" width="8.6640625" style="1" customWidth="1"/>
    <col min="31" max="16384" width="9.1640625" style="1"/>
  </cols>
  <sheetData>
    <row r="1" spans="1:30" x14ac:dyDescent="0.15">
      <c r="A1" s="86" t="s">
        <v>81</v>
      </c>
      <c r="B1" s="87"/>
      <c r="C1" s="87"/>
      <c r="E1" s="87"/>
      <c r="H1" s="87"/>
      <c r="I1" s="86" t="s">
        <v>82</v>
      </c>
      <c r="L1" s="87"/>
      <c r="M1" s="87"/>
      <c r="N1" s="87"/>
      <c r="T1" s="87"/>
      <c r="U1" s="87"/>
      <c r="V1" s="87"/>
      <c r="W1" s="87"/>
      <c r="Z1" s="90" t="s">
        <v>0</v>
      </c>
      <c r="AA1" s="90" t="s">
        <v>1</v>
      </c>
      <c r="AB1" s="90" t="s">
        <v>2</v>
      </c>
      <c r="AC1" s="90" t="s">
        <v>3</v>
      </c>
      <c r="AD1" s="90" t="s">
        <v>4</v>
      </c>
    </row>
    <row r="2" spans="1:30" x14ac:dyDescent="0.15">
      <c r="A2" s="86" t="s">
        <v>83</v>
      </c>
      <c r="B2" s="87"/>
      <c r="C2" s="87"/>
      <c r="E2" s="87"/>
      <c r="H2" s="91"/>
      <c r="I2" s="86" t="s">
        <v>84</v>
      </c>
      <c r="L2" s="87"/>
      <c r="M2" s="87"/>
      <c r="N2" s="87"/>
      <c r="T2" s="87"/>
      <c r="U2" s="87"/>
      <c r="V2" s="87"/>
      <c r="W2" s="87"/>
      <c r="Z2" s="90" t="s">
        <v>9</v>
      </c>
      <c r="AA2" s="92" t="s">
        <v>107</v>
      </c>
      <c r="AB2" s="92" t="s">
        <v>11</v>
      </c>
      <c r="AC2" s="92"/>
      <c r="AD2" s="93"/>
    </row>
    <row r="3" spans="1:30" x14ac:dyDescent="0.15">
      <c r="A3" s="86" t="s">
        <v>86</v>
      </c>
      <c r="B3" s="87"/>
      <c r="C3" s="87"/>
      <c r="E3" s="87"/>
      <c r="H3" s="87"/>
      <c r="I3" s="86" t="s">
        <v>87</v>
      </c>
      <c r="L3" s="87"/>
      <c r="M3" s="87"/>
      <c r="N3" s="87"/>
      <c r="T3" s="87"/>
      <c r="U3" s="87"/>
      <c r="V3" s="87"/>
      <c r="W3" s="87"/>
      <c r="Z3" s="90" t="s">
        <v>15</v>
      </c>
      <c r="AA3" s="92" t="s">
        <v>108</v>
      </c>
      <c r="AB3" s="92" t="s">
        <v>17</v>
      </c>
      <c r="AC3" s="92" t="s">
        <v>18</v>
      </c>
      <c r="AD3" s="93" t="s">
        <v>19</v>
      </c>
    </row>
    <row r="4" spans="1:30" x14ac:dyDescent="0.15">
      <c r="A4" s="87"/>
      <c r="B4" s="87"/>
      <c r="C4" s="87"/>
      <c r="E4" s="87"/>
      <c r="G4" s="87"/>
      <c r="H4" s="87"/>
      <c r="I4" s="87"/>
      <c r="J4" s="87"/>
      <c r="K4" s="87"/>
      <c r="L4" s="87"/>
      <c r="M4" s="87"/>
      <c r="N4" s="87"/>
      <c r="T4" s="87"/>
      <c r="U4" s="87"/>
      <c r="V4" s="87"/>
      <c r="W4" s="87"/>
      <c r="Z4" s="90" t="s">
        <v>23</v>
      </c>
      <c r="AA4" s="92" t="s">
        <v>109</v>
      </c>
      <c r="AB4" s="92" t="s">
        <v>17</v>
      </c>
      <c r="AC4" s="92"/>
      <c r="AD4" s="93"/>
    </row>
    <row r="5" spans="1:30" x14ac:dyDescent="0.15">
      <c r="A5" s="86" t="s">
        <v>90</v>
      </c>
      <c r="B5" s="87"/>
      <c r="C5" s="87"/>
      <c r="E5" s="87"/>
      <c r="G5" s="87"/>
      <c r="H5" s="87"/>
      <c r="I5" s="87"/>
      <c r="J5" s="87"/>
      <c r="K5" s="87"/>
      <c r="L5" s="87"/>
      <c r="M5" s="87"/>
      <c r="N5" s="87"/>
      <c r="T5" s="87"/>
      <c r="U5" s="87"/>
      <c r="V5" s="87"/>
      <c r="W5" s="87"/>
      <c r="Z5" s="90" t="s">
        <v>29</v>
      </c>
      <c r="AA5" s="92" t="s">
        <v>108</v>
      </c>
      <c r="AB5" s="92" t="s">
        <v>17</v>
      </c>
      <c r="AC5" s="92" t="s">
        <v>18</v>
      </c>
      <c r="AD5" s="93" t="s">
        <v>19</v>
      </c>
    </row>
    <row r="6" spans="1:30" x14ac:dyDescent="0.15">
      <c r="A6" s="86" t="s">
        <v>91</v>
      </c>
      <c r="B6" s="87"/>
      <c r="C6" s="87"/>
      <c r="E6" s="87"/>
      <c r="G6" s="87"/>
      <c r="H6" s="87"/>
      <c r="I6" s="87"/>
      <c r="J6" s="87"/>
      <c r="K6" s="87"/>
      <c r="L6" s="87"/>
      <c r="M6" s="87"/>
      <c r="N6" s="87"/>
      <c r="T6" s="87"/>
      <c r="U6" s="87"/>
      <c r="V6" s="87"/>
      <c r="W6" s="87"/>
    </row>
    <row r="7" spans="1:30" x14ac:dyDescent="0.15">
      <c r="A7" s="86" t="s">
        <v>92</v>
      </c>
      <c r="B7" s="87"/>
      <c r="C7" s="87"/>
      <c r="E7" s="87"/>
      <c r="G7" s="87"/>
      <c r="H7" s="87"/>
      <c r="I7" s="87"/>
      <c r="J7" s="87"/>
      <c r="K7" s="87"/>
      <c r="L7" s="87"/>
      <c r="M7" s="87"/>
      <c r="N7" s="87"/>
      <c r="T7" s="87"/>
      <c r="U7" s="87"/>
      <c r="V7" s="87"/>
      <c r="W7" s="87"/>
    </row>
    <row r="8" spans="1:30" ht="14" thickBot="1" x14ac:dyDescent="0.2">
      <c r="A8" s="1"/>
      <c r="D8" s="96" t="str">
        <f>CONCATENATE(AA2," ",AB2," ",AC2," ",AD2)</f>
        <v xml:space="preserve">Preh?ad rozpo?tových nákladov v EUR  </v>
      </c>
      <c r="T8" s="87"/>
      <c r="U8" s="87"/>
      <c r="V8" s="87"/>
      <c r="W8" s="87"/>
    </row>
    <row r="9" spans="1:30" ht="12" thickTop="1" x14ac:dyDescent="0.15">
      <c r="A9" s="98" t="s">
        <v>110</v>
      </c>
      <c r="B9" s="99" t="s">
        <v>111</v>
      </c>
      <c r="C9" s="99" t="s">
        <v>112</v>
      </c>
      <c r="D9" s="99" t="s">
        <v>113</v>
      </c>
      <c r="E9" s="99" t="s">
        <v>114</v>
      </c>
      <c r="F9" s="99" t="s">
        <v>115</v>
      </c>
      <c r="G9" s="99" t="s">
        <v>116</v>
      </c>
      <c r="H9" s="99" t="s">
        <v>94</v>
      </c>
      <c r="I9" s="99" t="s">
        <v>95</v>
      </c>
      <c r="J9" s="99" t="s">
        <v>96</v>
      </c>
      <c r="K9" s="100" t="s">
        <v>97</v>
      </c>
      <c r="L9" s="101"/>
      <c r="M9" s="102" t="s">
        <v>98</v>
      </c>
      <c r="N9" s="101"/>
      <c r="O9" s="103" t="s">
        <v>117</v>
      </c>
      <c r="P9" s="104" t="s">
        <v>118</v>
      </c>
      <c r="Q9" s="105" t="s">
        <v>114</v>
      </c>
      <c r="R9" s="105" t="s">
        <v>114</v>
      </c>
      <c r="S9" s="106" t="s">
        <v>114</v>
      </c>
      <c r="T9" s="117" t="s">
        <v>119</v>
      </c>
      <c r="U9" s="117" t="s">
        <v>120</v>
      </c>
      <c r="V9" s="117" t="s">
        <v>121</v>
      </c>
      <c r="W9" s="87"/>
    </row>
    <row r="10" spans="1:30" ht="12" thickBot="1" x14ac:dyDescent="0.2">
      <c r="A10" s="107" t="s">
        <v>122</v>
      </c>
      <c r="B10" s="108" t="s">
        <v>123</v>
      </c>
      <c r="C10" s="109"/>
      <c r="D10" s="108" t="s">
        <v>124</v>
      </c>
      <c r="E10" s="108" t="s">
        <v>125</v>
      </c>
      <c r="F10" s="108" t="s">
        <v>126</v>
      </c>
      <c r="G10" s="108" t="s">
        <v>127</v>
      </c>
      <c r="H10" s="108" t="s">
        <v>99</v>
      </c>
      <c r="I10" s="108" t="s">
        <v>39</v>
      </c>
      <c r="J10" s="108"/>
      <c r="K10" s="108" t="s">
        <v>116</v>
      </c>
      <c r="L10" s="108" t="s">
        <v>96</v>
      </c>
      <c r="M10" s="110" t="s">
        <v>116</v>
      </c>
      <c r="N10" s="108" t="s">
        <v>96</v>
      </c>
      <c r="O10" s="111" t="s">
        <v>128</v>
      </c>
      <c r="P10" s="112"/>
      <c r="Q10" s="113" t="s">
        <v>129</v>
      </c>
      <c r="R10" s="113" t="s">
        <v>130</v>
      </c>
      <c r="S10" s="114" t="s">
        <v>131</v>
      </c>
      <c r="T10" s="117" t="s">
        <v>132</v>
      </c>
      <c r="U10" s="117" t="s">
        <v>133</v>
      </c>
      <c r="V10" s="117" t="s">
        <v>134</v>
      </c>
      <c r="W10" s="116"/>
    </row>
    <row r="11" spans="1:30" ht="12" thickTop="1" x14ac:dyDescent="0.15"/>
    <row r="12" spans="1:30" x14ac:dyDescent="0.15">
      <c r="B12" s="132" t="s">
        <v>135</v>
      </c>
    </row>
    <row r="13" spans="1:30" x14ac:dyDescent="0.15">
      <c r="B13" s="95" t="s">
        <v>100</v>
      </c>
    </row>
    <row r="14" spans="1:30" x14ac:dyDescent="0.15">
      <c r="A14" s="115">
        <v>1</v>
      </c>
      <c r="B14" s="94" t="s">
        <v>136</v>
      </c>
      <c r="C14" s="95" t="s">
        <v>137</v>
      </c>
      <c r="D14" s="87" t="s">
        <v>138</v>
      </c>
      <c r="E14" s="89">
        <v>290.52</v>
      </c>
      <c r="F14" s="87" t="s">
        <v>139</v>
      </c>
      <c r="H14" s="88">
        <f>ROUND(E14*G14, 2)</f>
        <v>0</v>
      </c>
      <c r="J14" s="88">
        <f>ROUND(E14*G14, 2)</f>
        <v>0</v>
      </c>
      <c r="K14" s="97">
        <v>4.3099999999999996E-3</v>
      </c>
      <c r="L14" s="97">
        <f>E14*K14</f>
        <v>1.2521411999999998</v>
      </c>
      <c r="O14" s="87">
        <v>20</v>
      </c>
      <c r="P14" s="87" t="s">
        <v>140</v>
      </c>
      <c r="T14" s="116" t="s">
        <v>55</v>
      </c>
      <c r="U14" s="116" t="s">
        <v>55</v>
      </c>
      <c r="V14" s="116" t="s">
        <v>72</v>
      </c>
    </row>
    <row r="15" spans="1:30" x14ac:dyDescent="0.15">
      <c r="D15" s="87" t="s">
        <v>141</v>
      </c>
    </row>
    <row r="16" spans="1:30" x14ac:dyDescent="0.15">
      <c r="D16" s="87" t="s">
        <v>142</v>
      </c>
    </row>
    <row r="17" spans="1:22" x14ac:dyDescent="0.15">
      <c r="D17" s="87" t="s">
        <v>143</v>
      </c>
    </row>
    <row r="18" spans="1:22" x14ac:dyDescent="0.15">
      <c r="D18" s="115" t="s">
        <v>144</v>
      </c>
      <c r="E18" s="133">
        <f>J18</f>
        <v>0</v>
      </c>
      <c r="H18" s="133">
        <f>SUM(H12:H17)</f>
        <v>0</v>
      </c>
      <c r="I18" s="133">
        <f>SUM(I12:I17)</f>
        <v>0</v>
      </c>
      <c r="J18" s="133">
        <f>SUM(J12:J17)</f>
        <v>0</v>
      </c>
      <c r="L18" s="134">
        <f>SUM(L12:L17)</f>
        <v>1.2521411999999998</v>
      </c>
      <c r="N18" s="135">
        <f>SUM(N12:N17)</f>
        <v>0</v>
      </c>
    </row>
    <row r="20" spans="1:22" x14ac:dyDescent="0.15">
      <c r="B20" s="95" t="s">
        <v>101</v>
      </c>
    </row>
    <row r="21" spans="1:22" x14ac:dyDescent="0.15">
      <c r="A21" s="115">
        <v>2</v>
      </c>
      <c r="B21" s="94" t="s">
        <v>136</v>
      </c>
      <c r="C21" s="95" t="s">
        <v>145</v>
      </c>
      <c r="D21" s="87" t="s">
        <v>146</v>
      </c>
      <c r="E21" s="89">
        <v>420</v>
      </c>
      <c r="F21" s="87" t="s">
        <v>147</v>
      </c>
      <c r="H21" s="88">
        <f>ROUND(E21*G21, 2)</f>
        <v>0</v>
      </c>
      <c r="J21" s="88">
        <f>ROUND(E21*G21, 2)</f>
        <v>0</v>
      </c>
      <c r="O21" s="87">
        <v>20</v>
      </c>
      <c r="P21" s="87" t="s">
        <v>140</v>
      </c>
      <c r="T21" s="116" t="s">
        <v>55</v>
      </c>
      <c r="U21" s="116" t="s">
        <v>55</v>
      </c>
      <c r="V21" s="116" t="s">
        <v>72</v>
      </c>
    </row>
    <row r="22" spans="1:22" x14ac:dyDescent="0.15">
      <c r="D22" s="87" t="s">
        <v>148</v>
      </c>
    </row>
    <row r="23" spans="1:22" x14ac:dyDescent="0.15">
      <c r="A23" s="115">
        <v>3</v>
      </c>
      <c r="B23" s="94" t="s">
        <v>149</v>
      </c>
      <c r="C23" s="95" t="s">
        <v>150</v>
      </c>
      <c r="D23" s="87" t="s">
        <v>151</v>
      </c>
      <c r="E23" s="89">
        <v>37</v>
      </c>
      <c r="F23" s="87" t="s">
        <v>152</v>
      </c>
      <c r="H23" s="88">
        <f>ROUND(E23*G23, 2)</f>
        <v>0</v>
      </c>
      <c r="J23" s="88">
        <f>ROUND(E23*G23, 2)</f>
        <v>0</v>
      </c>
      <c r="O23" s="87">
        <v>20</v>
      </c>
      <c r="P23" s="87" t="s">
        <v>140</v>
      </c>
      <c r="T23" s="116" t="s">
        <v>55</v>
      </c>
      <c r="U23" s="116" t="s">
        <v>55</v>
      </c>
      <c r="V23" s="116" t="s">
        <v>72</v>
      </c>
    </row>
    <row r="24" spans="1:22" x14ac:dyDescent="0.15">
      <c r="A24" s="115">
        <v>4</v>
      </c>
      <c r="B24" s="94" t="s">
        <v>149</v>
      </c>
      <c r="C24" s="95" t="s">
        <v>153</v>
      </c>
      <c r="D24" s="87" t="s">
        <v>154</v>
      </c>
      <c r="E24" s="89">
        <v>16</v>
      </c>
      <c r="F24" s="87" t="s">
        <v>152</v>
      </c>
      <c r="H24" s="88">
        <f>ROUND(E24*G24, 2)</f>
        <v>0</v>
      </c>
      <c r="J24" s="88">
        <f>ROUND(E24*G24, 2)</f>
        <v>0</v>
      </c>
      <c r="O24" s="87">
        <v>20</v>
      </c>
      <c r="P24" s="87" t="s">
        <v>140</v>
      </c>
      <c r="T24" s="116" t="s">
        <v>55</v>
      </c>
      <c r="U24" s="116" t="s">
        <v>55</v>
      </c>
      <c r="V24" s="116" t="s">
        <v>72</v>
      </c>
    </row>
    <row r="25" spans="1:22" x14ac:dyDescent="0.15">
      <c r="A25" s="115">
        <v>5</v>
      </c>
      <c r="B25" s="94" t="s">
        <v>149</v>
      </c>
      <c r="C25" s="95" t="s">
        <v>155</v>
      </c>
      <c r="D25" s="87" t="s">
        <v>156</v>
      </c>
      <c r="E25" s="89">
        <v>1.454</v>
      </c>
      <c r="F25" s="87" t="s">
        <v>147</v>
      </c>
      <c r="H25" s="88">
        <f>ROUND(E25*G25, 2)</f>
        <v>0</v>
      </c>
      <c r="J25" s="88">
        <f>ROUND(E25*G25, 2)</f>
        <v>0</v>
      </c>
      <c r="K25" s="97">
        <v>2.2499999999999998E-3</v>
      </c>
      <c r="L25" s="97">
        <f>E25*K25</f>
        <v>3.2714999999999997E-3</v>
      </c>
      <c r="M25" s="89">
        <v>7.4999999999999997E-2</v>
      </c>
      <c r="N25" s="89">
        <f>E25*M25</f>
        <v>0.10904999999999999</v>
      </c>
      <c r="O25" s="87">
        <v>20</v>
      </c>
      <c r="P25" s="87" t="s">
        <v>140</v>
      </c>
      <c r="T25" s="116" t="s">
        <v>55</v>
      </c>
      <c r="U25" s="116" t="s">
        <v>55</v>
      </c>
      <c r="V25" s="116" t="s">
        <v>72</v>
      </c>
    </row>
    <row r="26" spans="1:22" x14ac:dyDescent="0.15">
      <c r="D26" s="87" t="s">
        <v>157</v>
      </c>
    </row>
    <row r="27" spans="1:22" x14ac:dyDescent="0.15">
      <c r="A27" s="115">
        <v>6</v>
      </c>
      <c r="B27" s="94" t="s">
        <v>149</v>
      </c>
      <c r="C27" s="95" t="s">
        <v>158</v>
      </c>
      <c r="D27" s="87" t="s">
        <v>159</v>
      </c>
      <c r="E27" s="89">
        <v>11.449</v>
      </c>
      <c r="F27" s="87" t="s">
        <v>147</v>
      </c>
      <c r="H27" s="88">
        <f>ROUND(E27*G27, 2)</f>
        <v>0</v>
      </c>
      <c r="J27" s="88">
        <f>ROUND(E27*G27, 2)</f>
        <v>0</v>
      </c>
      <c r="K27" s="97">
        <v>1.0300000000000001E-3</v>
      </c>
      <c r="L27" s="97">
        <f>E27*K27</f>
        <v>1.1792470000000001E-2</v>
      </c>
      <c r="M27" s="89">
        <v>6.2E-2</v>
      </c>
      <c r="N27" s="89">
        <f>E27*M27</f>
        <v>0.70983799999999997</v>
      </c>
      <c r="O27" s="87">
        <v>20</v>
      </c>
      <c r="P27" s="87" t="s">
        <v>140</v>
      </c>
      <c r="T27" s="116" t="s">
        <v>55</v>
      </c>
      <c r="U27" s="116" t="s">
        <v>55</v>
      </c>
      <c r="V27" s="116" t="s">
        <v>72</v>
      </c>
    </row>
    <row r="28" spans="1:22" x14ac:dyDescent="0.15">
      <c r="D28" s="87" t="s">
        <v>160</v>
      </c>
    </row>
    <row r="29" spans="1:22" x14ac:dyDescent="0.15">
      <c r="A29" s="115">
        <v>7</v>
      </c>
      <c r="B29" s="94" t="s">
        <v>149</v>
      </c>
      <c r="C29" s="95" t="s">
        <v>161</v>
      </c>
      <c r="D29" s="87" t="s">
        <v>162</v>
      </c>
      <c r="E29" s="89">
        <v>48.509</v>
      </c>
      <c r="F29" s="87" t="s">
        <v>147</v>
      </c>
      <c r="H29" s="88">
        <f>ROUND(E29*G29, 2)</f>
        <v>0</v>
      </c>
      <c r="J29" s="88">
        <f>ROUND(E29*G29, 2)</f>
        <v>0</v>
      </c>
      <c r="K29" s="97">
        <v>9.3999999999999997E-4</v>
      </c>
      <c r="L29" s="97">
        <f>E29*K29</f>
        <v>4.559846E-2</v>
      </c>
      <c r="M29" s="89">
        <v>5.3999999999999999E-2</v>
      </c>
      <c r="N29" s="89">
        <f>E29*M29</f>
        <v>2.6194860000000002</v>
      </c>
      <c r="O29" s="87">
        <v>20</v>
      </c>
      <c r="P29" s="87" t="s">
        <v>140</v>
      </c>
      <c r="T29" s="116" t="s">
        <v>55</v>
      </c>
      <c r="U29" s="116" t="s">
        <v>55</v>
      </c>
      <c r="V29" s="116" t="s">
        <v>72</v>
      </c>
    </row>
    <row r="30" spans="1:22" x14ac:dyDescent="0.15">
      <c r="D30" s="87" t="s">
        <v>163</v>
      </c>
    </row>
    <row r="31" spans="1:22" x14ac:dyDescent="0.15">
      <c r="A31" s="115">
        <v>8</v>
      </c>
      <c r="B31" s="94" t="s">
        <v>149</v>
      </c>
      <c r="C31" s="95" t="s">
        <v>164</v>
      </c>
      <c r="D31" s="87" t="s">
        <v>165</v>
      </c>
      <c r="E31" s="89">
        <v>16.210999999999999</v>
      </c>
      <c r="F31" s="87" t="s">
        <v>147</v>
      </c>
      <c r="H31" s="88">
        <f>ROUND(E31*G31, 2)</f>
        <v>0</v>
      </c>
      <c r="J31" s="88">
        <f>ROUND(E31*G31, 2)</f>
        <v>0</v>
      </c>
      <c r="K31" s="97">
        <v>8.4000000000000003E-4</v>
      </c>
      <c r="L31" s="97">
        <f>E31*K31</f>
        <v>1.3617239999999999E-2</v>
      </c>
      <c r="M31" s="89">
        <v>4.7E-2</v>
      </c>
      <c r="N31" s="89">
        <f>E31*M31</f>
        <v>0.76191699999999996</v>
      </c>
      <c r="O31" s="87">
        <v>20</v>
      </c>
      <c r="P31" s="87" t="s">
        <v>140</v>
      </c>
      <c r="T31" s="116" t="s">
        <v>55</v>
      </c>
      <c r="U31" s="116" t="s">
        <v>55</v>
      </c>
      <c r="V31" s="116" t="s">
        <v>72</v>
      </c>
    </row>
    <row r="32" spans="1:22" x14ac:dyDescent="0.15">
      <c r="D32" s="87" t="s">
        <v>166</v>
      </c>
    </row>
    <row r="33" spans="1:22" x14ac:dyDescent="0.15">
      <c r="A33" s="115">
        <v>9</v>
      </c>
      <c r="B33" s="94" t="s">
        <v>149</v>
      </c>
      <c r="C33" s="95" t="s">
        <v>167</v>
      </c>
      <c r="D33" s="87" t="s">
        <v>168</v>
      </c>
      <c r="E33" s="89">
        <v>6</v>
      </c>
      <c r="F33" s="87" t="s">
        <v>152</v>
      </c>
      <c r="H33" s="88">
        <f>ROUND(E33*G33, 2)</f>
        <v>0</v>
      </c>
      <c r="J33" s="88">
        <f>ROUND(E33*G33, 2)</f>
        <v>0</v>
      </c>
      <c r="O33" s="87">
        <v>20</v>
      </c>
      <c r="P33" s="87" t="s">
        <v>140</v>
      </c>
      <c r="T33" s="116" t="s">
        <v>55</v>
      </c>
      <c r="U33" s="116" t="s">
        <v>55</v>
      </c>
      <c r="V33" s="116" t="s">
        <v>72</v>
      </c>
    </row>
    <row r="34" spans="1:22" x14ac:dyDescent="0.15">
      <c r="A34" s="115">
        <v>10</v>
      </c>
      <c r="B34" s="94" t="s">
        <v>149</v>
      </c>
      <c r="C34" s="95" t="s">
        <v>169</v>
      </c>
      <c r="D34" s="87" t="s">
        <v>170</v>
      </c>
      <c r="E34" s="89">
        <v>4</v>
      </c>
      <c r="F34" s="87" t="s">
        <v>152</v>
      </c>
      <c r="H34" s="88">
        <f>ROUND(E34*G34, 2)</f>
        <v>0</v>
      </c>
      <c r="J34" s="88">
        <f>ROUND(E34*G34, 2)</f>
        <v>0</v>
      </c>
      <c r="O34" s="87">
        <v>20</v>
      </c>
      <c r="P34" s="87" t="s">
        <v>140</v>
      </c>
      <c r="T34" s="116" t="s">
        <v>55</v>
      </c>
      <c r="U34" s="116" t="s">
        <v>55</v>
      </c>
      <c r="V34" s="116" t="s">
        <v>72</v>
      </c>
    </row>
    <row r="35" spans="1:22" x14ac:dyDescent="0.15">
      <c r="A35" s="115">
        <v>11</v>
      </c>
      <c r="B35" s="94" t="s">
        <v>149</v>
      </c>
      <c r="C35" s="95" t="s">
        <v>171</v>
      </c>
      <c r="D35" s="87" t="s">
        <v>172</v>
      </c>
      <c r="E35" s="89">
        <v>2.2130000000000001</v>
      </c>
      <c r="F35" s="87" t="s">
        <v>147</v>
      </c>
      <c r="H35" s="88">
        <f>ROUND(E35*G35, 2)</f>
        <v>0</v>
      </c>
      <c r="J35" s="88">
        <f>ROUND(E35*G35, 2)</f>
        <v>0</v>
      </c>
      <c r="K35" s="97">
        <v>1.41E-3</v>
      </c>
      <c r="L35" s="97">
        <f>E35*K35</f>
        <v>3.1203300000000002E-3</v>
      </c>
      <c r="M35" s="89">
        <v>4.1000000000000002E-2</v>
      </c>
      <c r="N35" s="89">
        <f>E35*M35</f>
        <v>9.0733000000000008E-2</v>
      </c>
      <c r="O35" s="87">
        <v>20</v>
      </c>
      <c r="P35" s="87" t="s">
        <v>140</v>
      </c>
      <c r="T35" s="116" t="s">
        <v>55</v>
      </c>
      <c r="U35" s="116" t="s">
        <v>55</v>
      </c>
      <c r="V35" s="116" t="s">
        <v>72</v>
      </c>
    </row>
    <row r="36" spans="1:22" x14ac:dyDescent="0.15">
      <c r="D36" s="87" t="s">
        <v>173</v>
      </c>
    </row>
    <row r="37" spans="1:22" x14ac:dyDescent="0.15">
      <c r="A37" s="115">
        <v>12</v>
      </c>
      <c r="B37" s="94" t="s">
        <v>149</v>
      </c>
      <c r="C37" s="95" t="s">
        <v>174</v>
      </c>
      <c r="D37" s="87" t="s">
        <v>175</v>
      </c>
      <c r="E37" s="89">
        <v>32.993000000000002</v>
      </c>
      <c r="F37" s="87" t="s">
        <v>147</v>
      </c>
      <c r="H37" s="88">
        <f>ROUND(E37*G37, 2)</f>
        <v>0</v>
      </c>
      <c r="J37" s="88">
        <f>ROUND(E37*G37, 2)</f>
        <v>0</v>
      </c>
      <c r="K37" s="97">
        <v>6.3000000000000003E-4</v>
      </c>
      <c r="L37" s="97">
        <f>E37*K37</f>
        <v>2.0785590000000003E-2</v>
      </c>
      <c r="M37" s="89">
        <v>3.4000000000000002E-2</v>
      </c>
      <c r="N37" s="89">
        <f>E37*M37</f>
        <v>1.1217620000000001</v>
      </c>
      <c r="O37" s="87">
        <v>20</v>
      </c>
      <c r="P37" s="87" t="s">
        <v>140</v>
      </c>
      <c r="T37" s="116" t="s">
        <v>55</v>
      </c>
      <c r="U37" s="116" t="s">
        <v>55</v>
      </c>
      <c r="V37" s="116" t="s">
        <v>72</v>
      </c>
    </row>
    <row r="38" spans="1:22" x14ac:dyDescent="0.15">
      <c r="D38" s="87" t="s">
        <v>176</v>
      </c>
    </row>
    <row r="39" spans="1:22" x14ac:dyDescent="0.15">
      <c r="A39" s="115">
        <v>13</v>
      </c>
      <c r="B39" s="94" t="s">
        <v>149</v>
      </c>
      <c r="C39" s="95" t="s">
        <v>177</v>
      </c>
      <c r="D39" s="87" t="s">
        <v>178</v>
      </c>
      <c r="E39" s="89">
        <v>14.628</v>
      </c>
      <c r="F39" s="87" t="s">
        <v>147</v>
      </c>
      <c r="H39" s="88">
        <f>ROUND(E39*G39, 2)</f>
        <v>0</v>
      </c>
      <c r="J39" s="88">
        <f>ROUND(E39*G39, 2)</f>
        <v>0</v>
      </c>
      <c r="K39" s="97">
        <v>1.0300000000000001E-3</v>
      </c>
      <c r="L39" s="97">
        <f>E39*K39</f>
        <v>1.5066840000000001E-2</v>
      </c>
      <c r="M39" s="89">
        <v>6.3E-2</v>
      </c>
      <c r="N39" s="89">
        <f>E39*M39</f>
        <v>0.92156400000000005</v>
      </c>
      <c r="O39" s="87">
        <v>20</v>
      </c>
      <c r="P39" s="87" t="s">
        <v>140</v>
      </c>
      <c r="T39" s="116" t="s">
        <v>55</v>
      </c>
      <c r="U39" s="116" t="s">
        <v>55</v>
      </c>
      <c r="V39" s="116" t="s">
        <v>72</v>
      </c>
    </row>
    <row r="40" spans="1:22" x14ac:dyDescent="0.15">
      <c r="D40" s="87" t="s">
        <v>179</v>
      </c>
    </row>
    <row r="41" spans="1:22" x14ac:dyDescent="0.15">
      <c r="A41" s="115">
        <v>14</v>
      </c>
      <c r="B41" s="94" t="s">
        <v>180</v>
      </c>
      <c r="C41" s="95" t="s">
        <v>181</v>
      </c>
      <c r="D41" s="87" t="s">
        <v>182</v>
      </c>
      <c r="E41" s="89">
        <v>6.4109999999999996</v>
      </c>
      <c r="F41" s="87" t="s">
        <v>183</v>
      </c>
      <c r="H41" s="88">
        <f>ROUND(E41*G41, 2)</f>
        <v>0</v>
      </c>
      <c r="J41" s="88">
        <f>ROUND(E41*G41, 2)</f>
        <v>0</v>
      </c>
      <c r="O41" s="87">
        <v>20</v>
      </c>
      <c r="P41" s="87" t="s">
        <v>140</v>
      </c>
      <c r="T41" s="116" t="s">
        <v>55</v>
      </c>
      <c r="U41" s="116" t="s">
        <v>55</v>
      </c>
      <c r="V41" s="116" t="s">
        <v>72</v>
      </c>
    </row>
    <row r="42" spans="1:22" x14ac:dyDescent="0.15">
      <c r="A42" s="115">
        <v>15</v>
      </c>
      <c r="B42" s="94" t="s">
        <v>149</v>
      </c>
      <c r="C42" s="95" t="s">
        <v>184</v>
      </c>
      <c r="D42" s="87" t="s">
        <v>185</v>
      </c>
      <c r="E42" s="89">
        <v>6.4109999999999996</v>
      </c>
      <c r="F42" s="87" t="s">
        <v>183</v>
      </c>
      <c r="H42" s="88">
        <f>ROUND(E42*G42, 2)</f>
        <v>0</v>
      </c>
      <c r="J42" s="88">
        <f>ROUND(E42*G42, 2)</f>
        <v>0</v>
      </c>
      <c r="O42" s="87">
        <v>20</v>
      </c>
      <c r="P42" s="87" t="s">
        <v>140</v>
      </c>
      <c r="T42" s="116" t="s">
        <v>55</v>
      </c>
      <c r="U42" s="116" t="s">
        <v>55</v>
      </c>
      <c r="V42" s="116" t="s">
        <v>72</v>
      </c>
    </row>
    <row r="43" spans="1:22" x14ac:dyDescent="0.15">
      <c r="A43" s="115">
        <v>16</v>
      </c>
      <c r="B43" s="94" t="s">
        <v>149</v>
      </c>
      <c r="C43" s="95" t="s">
        <v>186</v>
      </c>
      <c r="D43" s="87" t="s">
        <v>187</v>
      </c>
      <c r="E43" s="89">
        <v>89.754000000000005</v>
      </c>
      <c r="F43" s="87" t="s">
        <v>183</v>
      </c>
      <c r="H43" s="88">
        <f>ROUND(E43*G43, 2)</f>
        <v>0</v>
      </c>
      <c r="J43" s="88">
        <f>ROUND(E43*G43, 2)</f>
        <v>0</v>
      </c>
      <c r="O43" s="87">
        <v>20</v>
      </c>
      <c r="P43" s="87" t="s">
        <v>140</v>
      </c>
      <c r="T43" s="116" t="s">
        <v>55</v>
      </c>
      <c r="U43" s="116" t="s">
        <v>55</v>
      </c>
      <c r="V43" s="116" t="s">
        <v>72</v>
      </c>
    </row>
    <row r="44" spans="1:22" x14ac:dyDescent="0.15">
      <c r="D44" s="87" t="s">
        <v>188</v>
      </c>
    </row>
    <row r="45" spans="1:22" x14ac:dyDescent="0.15">
      <c r="A45" s="115">
        <v>17</v>
      </c>
      <c r="B45" s="94" t="s">
        <v>149</v>
      </c>
      <c r="C45" s="95" t="s">
        <v>189</v>
      </c>
      <c r="D45" s="87" t="s">
        <v>190</v>
      </c>
      <c r="E45" s="89">
        <v>6.4109999999999996</v>
      </c>
      <c r="F45" s="87" t="s">
        <v>183</v>
      </c>
      <c r="H45" s="88">
        <f>ROUND(E45*G45, 2)</f>
        <v>0</v>
      </c>
      <c r="J45" s="88">
        <f>ROUND(E45*G45, 2)</f>
        <v>0</v>
      </c>
      <c r="O45" s="87">
        <v>20</v>
      </c>
      <c r="P45" s="87" t="s">
        <v>140</v>
      </c>
      <c r="T45" s="116" t="s">
        <v>55</v>
      </c>
      <c r="U45" s="116" t="s">
        <v>55</v>
      </c>
      <c r="V45" s="116" t="s">
        <v>72</v>
      </c>
    </row>
    <row r="46" spans="1:22" x14ac:dyDescent="0.15">
      <c r="A46" s="115">
        <v>18</v>
      </c>
      <c r="B46" s="94" t="s">
        <v>149</v>
      </c>
      <c r="C46" s="95" t="s">
        <v>191</v>
      </c>
      <c r="D46" s="87" t="s">
        <v>192</v>
      </c>
      <c r="E46" s="89">
        <v>12.821999999999999</v>
      </c>
      <c r="F46" s="87" t="s">
        <v>183</v>
      </c>
      <c r="H46" s="88">
        <f>ROUND(E46*G46, 2)</f>
        <v>0</v>
      </c>
      <c r="J46" s="88">
        <f>ROUND(E46*G46, 2)</f>
        <v>0</v>
      </c>
      <c r="O46" s="87">
        <v>20</v>
      </c>
      <c r="P46" s="87" t="s">
        <v>140</v>
      </c>
      <c r="T46" s="116" t="s">
        <v>55</v>
      </c>
      <c r="U46" s="116" t="s">
        <v>55</v>
      </c>
      <c r="V46" s="116" t="s">
        <v>72</v>
      </c>
    </row>
    <row r="47" spans="1:22" x14ac:dyDescent="0.15">
      <c r="D47" s="87" t="s">
        <v>193</v>
      </c>
    </row>
    <row r="48" spans="1:22" x14ac:dyDescent="0.15">
      <c r="A48" s="115">
        <v>19</v>
      </c>
      <c r="B48" s="94" t="s">
        <v>136</v>
      </c>
      <c r="C48" s="95" t="s">
        <v>194</v>
      </c>
      <c r="D48" s="87" t="s">
        <v>195</v>
      </c>
      <c r="E48" s="89">
        <v>1.365</v>
      </c>
      <c r="F48" s="87" t="s">
        <v>183</v>
      </c>
      <c r="H48" s="88">
        <f>ROUND(E48*G48, 2)</f>
        <v>0</v>
      </c>
      <c r="J48" s="88">
        <f>ROUND(E48*G48, 2)</f>
        <v>0</v>
      </c>
      <c r="O48" s="87">
        <v>20</v>
      </c>
      <c r="P48" s="87" t="s">
        <v>140</v>
      </c>
      <c r="T48" s="116" t="s">
        <v>55</v>
      </c>
      <c r="U48" s="116" t="s">
        <v>55</v>
      </c>
      <c r="V48" s="116" t="s">
        <v>72</v>
      </c>
    </row>
    <row r="49" spans="1:22" x14ac:dyDescent="0.15">
      <c r="D49" s="115" t="s">
        <v>196</v>
      </c>
      <c r="E49" s="133">
        <f>J49</f>
        <v>0</v>
      </c>
      <c r="H49" s="133">
        <f>SUM(H20:H48)</f>
        <v>0</v>
      </c>
      <c r="I49" s="133">
        <f>SUM(I20:I48)</f>
        <v>0</v>
      </c>
      <c r="J49" s="133">
        <f>SUM(J20:J48)</f>
        <v>0</v>
      </c>
      <c r="L49" s="134">
        <f>SUM(L20:L48)</f>
        <v>0.11325243000000002</v>
      </c>
      <c r="N49" s="135">
        <f>SUM(N20:N48)</f>
        <v>6.3343500000000006</v>
      </c>
    </row>
    <row r="51" spans="1:22" x14ac:dyDescent="0.15">
      <c r="D51" s="115" t="s">
        <v>102</v>
      </c>
      <c r="E51" s="135">
        <f>J51</f>
        <v>0</v>
      </c>
      <c r="H51" s="133">
        <f>+H18+H49</f>
        <v>0</v>
      </c>
      <c r="I51" s="133">
        <f>+I18+I49</f>
        <v>0</v>
      </c>
      <c r="J51" s="133">
        <f>+J18+J49</f>
        <v>0</v>
      </c>
      <c r="L51" s="134">
        <f>+L18+L49</f>
        <v>1.3653936299999998</v>
      </c>
      <c r="N51" s="135">
        <f>+N18+N49</f>
        <v>6.3343500000000006</v>
      </c>
    </row>
    <row r="53" spans="1:22" x14ac:dyDescent="0.15">
      <c r="B53" s="132" t="s">
        <v>197</v>
      </c>
    </row>
    <row r="54" spans="1:22" x14ac:dyDescent="0.15">
      <c r="B54" s="95" t="s">
        <v>103</v>
      </c>
    </row>
    <row r="55" spans="1:22" x14ac:dyDescent="0.15">
      <c r="A55" s="115">
        <v>20</v>
      </c>
      <c r="B55" s="94" t="s">
        <v>198</v>
      </c>
      <c r="C55" s="95" t="s">
        <v>199</v>
      </c>
      <c r="D55" s="87" t="s">
        <v>200</v>
      </c>
      <c r="E55" s="89">
        <v>14.16</v>
      </c>
      <c r="F55" s="87" t="s">
        <v>139</v>
      </c>
      <c r="H55" s="88">
        <f>ROUND(E55*G55, 2)</f>
        <v>0</v>
      </c>
      <c r="J55" s="88">
        <f>ROUND(E55*G55, 2)</f>
        <v>0</v>
      </c>
      <c r="K55" s="97">
        <v>4.2999999999999999E-4</v>
      </c>
      <c r="L55" s="97">
        <f>E55*K55</f>
        <v>6.0888000000000001E-3</v>
      </c>
      <c r="O55" s="87">
        <v>20</v>
      </c>
      <c r="P55" s="87" t="s">
        <v>140</v>
      </c>
      <c r="T55" s="116" t="s">
        <v>55</v>
      </c>
      <c r="U55" s="116" t="s">
        <v>55</v>
      </c>
      <c r="V55" s="116" t="s">
        <v>201</v>
      </c>
    </row>
    <row r="56" spans="1:22" x14ac:dyDescent="0.15">
      <c r="D56" s="87" t="s">
        <v>202</v>
      </c>
    </row>
    <row r="57" spans="1:22" x14ac:dyDescent="0.15">
      <c r="A57" s="115">
        <v>21</v>
      </c>
      <c r="B57" s="94" t="s">
        <v>198</v>
      </c>
      <c r="C57" s="95" t="s">
        <v>203</v>
      </c>
      <c r="D57" s="87" t="s">
        <v>204</v>
      </c>
      <c r="E57" s="89">
        <v>16.739999999999998</v>
      </c>
      <c r="F57" s="87" t="s">
        <v>139</v>
      </c>
      <c r="H57" s="88">
        <f>ROUND(E57*G57, 2)</f>
        <v>0</v>
      </c>
      <c r="J57" s="88">
        <f>ROUND(E57*G57, 2)</f>
        <v>0</v>
      </c>
      <c r="K57" s="97">
        <v>5.1000000000000004E-4</v>
      </c>
      <c r="L57" s="97">
        <f>E57*K57</f>
        <v>8.5374000000000005E-3</v>
      </c>
      <c r="O57" s="87">
        <v>20</v>
      </c>
      <c r="P57" s="87" t="s">
        <v>140</v>
      </c>
      <c r="T57" s="116" t="s">
        <v>55</v>
      </c>
      <c r="U57" s="116" t="s">
        <v>55</v>
      </c>
      <c r="V57" s="116" t="s">
        <v>201</v>
      </c>
    </row>
    <row r="58" spans="1:22" x14ac:dyDescent="0.15">
      <c r="D58" s="87" t="s">
        <v>205</v>
      </c>
    </row>
    <row r="59" spans="1:22" x14ac:dyDescent="0.15">
      <c r="A59" s="115">
        <v>22</v>
      </c>
      <c r="B59" s="94" t="s">
        <v>198</v>
      </c>
      <c r="C59" s="95" t="s">
        <v>206</v>
      </c>
      <c r="D59" s="87" t="s">
        <v>207</v>
      </c>
      <c r="E59" s="89">
        <v>37.86</v>
      </c>
      <c r="F59" s="87" t="s">
        <v>139</v>
      </c>
      <c r="H59" s="88">
        <f>ROUND(E59*G59, 2)</f>
        <v>0</v>
      </c>
      <c r="J59" s="88">
        <f>ROUND(E59*G59, 2)</f>
        <v>0</v>
      </c>
      <c r="K59" s="97">
        <v>6.4000000000000005E-4</v>
      </c>
      <c r="L59" s="97">
        <f>E59*K59</f>
        <v>2.4230400000000003E-2</v>
      </c>
      <c r="O59" s="87">
        <v>20</v>
      </c>
      <c r="P59" s="87" t="s">
        <v>140</v>
      </c>
      <c r="T59" s="116" t="s">
        <v>55</v>
      </c>
      <c r="U59" s="116" t="s">
        <v>55</v>
      </c>
      <c r="V59" s="116" t="s">
        <v>201</v>
      </c>
    </row>
    <row r="60" spans="1:22" x14ac:dyDescent="0.15">
      <c r="D60" s="87" t="s">
        <v>208</v>
      </c>
    </row>
    <row r="61" spans="1:22" x14ac:dyDescent="0.15">
      <c r="A61" s="115">
        <v>23</v>
      </c>
      <c r="B61" s="94" t="s">
        <v>198</v>
      </c>
      <c r="C61" s="95" t="s">
        <v>209</v>
      </c>
      <c r="D61" s="87" t="s">
        <v>210</v>
      </c>
      <c r="E61" s="89">
        <v>76.599999999999994</v>
      </c>
      <c r="F61" s="87" t="s">
        <v>139</v>
      </c>
      <c r="H61" s="88">
        <f>ROUND(E61*G61, 2)</f>
        <v>0</v>
      </c>
      <c r="J61" s="88">
        <f>ROUND(E61*G61, 2)</f>
        <v>0</v>
      </c>
      <c r="M61" s="89">
        <v>1E-3</v>
      </c>
      <c r="N61" s="89">
        <f>E61*M61</f>
        <v>7.6600000000000001E-2</v>
      </c>
      <c r="O61" s="87">
        <v>20</v>
      </c>
      <c r="P61" s="87" t="s">
        <v>140</v>
      </c>
      <c r="T61" s="116" t="s">
        <v>55</v>
      </c>
      <c r="U61" s="116" t="s">
        <v>55</v>
      </c>
      <c r="V61" s="116" t="s">
        <v>201</v>
      </c>
    </row>
    <row r="62" spans="1:22" x14ac:dyDescent="0.15">
      <c r="A62" s="115">
        <v>24</v>
      </c>
      <c r="B62" s="94" t="s">
        <v>198</v>
      </c>
      <c r="C62" s="95" t="s">
        <v>211</v>
      </c>
      <c r="D62" s="87" t="s">
        <v>212</v>
      </c>
      <c r="E62" s="89">
        <v>15.08</v>
      </c>
      <c r="F62" s="87" t="s">
        <v>213</v>
      </c>
      <c r="H62" s="88">
        <f>ROUND(E62*G62, 2)</f>
        <v>0</v>
      </c>
      <c r="J62" s="88">
        <f>ROUND(E62*G62, 2)</f>
        <v>0</v>
      </c>
      <c r="O62" s="87">
        <v>20</v>
      </c>
      <c r="P62" s="87" t="s">
        <v>140</v>
      </c>
      <c r="T62" s="116" t="s">
        <v>55</v>
      </c>
      <c r="U62" s="116" t="s">
        <v>55</v>
      </c>
      <c r="V62" s="116" t="s">
        <v>201</v>
      </c>
    </row>
    <row r="63" spans="1:22" x14ac:dyDescent="0.15">
      <c r="D63" s="115" t="s">
        <v>214</v>
      </c>
      <c r="E63" s="133">
        <f>J63</f>
        <v>0</v>
      </c>
      <c r="H63" s="133">
        <f>SUM(H53:H62)</f>
        <v>0</v>
      </c>
      <c r="I63" s="133">
        <f>SUM(I53:I62)</f>
        <v>0</v>
      </c>
      <c r="J63" s="133">
        <f>SUM(J53:J62)</f>
        <v>0</v>
      </c>
      <c r="L63" s="134">
        <f>SUM(L53:L62)</f>
        <v>3.8856600000000005E-2</v>
      </c>
      <c r="N63" s="135">
        <f>SUM(N53:N62)</f>
        <v>7.6600000000000001E-2</v>
      </c>
    </row>
    <row r="65" spans="1:22" x14ac:dyDescent="0.15">
      <c r="B65" s="95" t="s">
        <v>104</v>
      </c>
    </row>
    <row r="66" spans="1:22" x14ac:dyDescent="0.15">
      <c r="A66" s="115">
        <v>25</v>
      </c>
      <c r="B66" s="94" t="s">
        <v>215</v>
      </c>
      <c r="C66" s="95" t="s">
        <v>216</v>
      </c>
      <c r="D66" s="87" t="s">
        <v>217</v>
      </c>
      <c r="E66" s="89">
        <v>7</v>
      </c>
      <c r="F66" s="87" t="s">
        <v>152</v>
      </c>
      <c r="H66" s="88">
        <f>ROUND(E66*G66, 2)</f>
        <v>0</v>
      </c>
      <c r="J66" s="88">
        <f>ROUND(E66*G66, 2)</f>
        <v>0</v>
      </c>
      <c r="O66" s="87">
        <v>20</v>
      </c>
      <c r="P66" s="87" t="s">
        <v>140</v>
      </c>
      <c r="T66" s="116" t="s">
        <v>55</v>
      </c>
      <c r="U66" s="116" t="s">
        <v>55</v>
      </c>
      <c r="V66" s="116" t="s">
        <v>201</v>
      </c>
    </row>
    <row r="67" spans="1:22" x14ac:dyDescent="0.15">
      <c r="D67" s="87" t="s">
        <v>218</v>
      </c>
    </row>
    <row r="68" spans="1:22" x14ac:dyDescent="0.15">
      <c r="A68" s="115">
        <v>26</v>
      </c>
      <c r="B68" s="94" t="s">
        <v>215</v>
      </c>
      <c r="C68" s="95" t="s">
        <v>219</v>
      </c>
      <c r="D68" s="87" t="s">
        <v>220</v>
      </c>
      <c r="E68" s="89">
        <v>3</v>
      </c>
      <c r="F68" s="87" t="s">
        <v>152</v>
      </c>
      <c r="H68" s="88">
        <f>ROUND(E68*G68, 2)</f>
        <v>0</v>
      </c>
      <c r="J68" s="88">
        <f>ROUND(E68*G68, 2)</f>
        <v>0</v>
      </c>
      <c r="O68" s="87">
        <v>20</v>
      </c>
      <c r="P68" s="87" t="s">
        <v>140</v>
      </c>
      <c r="T68" s="116" t="s">
        <v>55</v>
      </c>
      <c r="U68" s="116" t="s">
        <v>55</v>
      </c>
      <c r="V68" s="116" t="s">
        <v>201</v>
      </c>
    </row>
    <row r="69" spans="1:22" x14ac:dyDescent="0.15">
      <c r="D69" s="87" t="s">
        <v>221</v>
      </c>
    </row>
    <row r="70" spans="1:22" x14ac:dyDescent="0.15">
      <c r="A70" s="115">
        <v>27</v>
      </c>
      <c r="B70" s="94" t="s">
        <v>215</v>
      </c>
      <c r="C70" s="95" t="s">
        <v>222</v>
      </c>
      <c r="D70" s="87" t="s">
        <v>223</v>
      </c>
      <c r="E70" s="89">
        <v>1</v>
      </c>
      <c r="F70" s="87" t="s">
        <v>152</v>
      </c>
      <c r="H70" s="88">
        <f>ROUND(E70*G70, 2)</f>
        <v>0</v>
      </c>
      <c r="J70" s="88">
        <f>ROUND(E70*G70, 2)</f>
        <v>0</v>
      </c>
      <c r="O70" s="87">
        <v>20</v>
      </c>
      <c r="P70" s="87" t="s">
        <v>140</v>
      </c>
      <c r="T70" s="116" t="s">
        <v>55</v>
      </c>
      <c r="U70" s="116" t="s">
        <v>55</v>
      </c>
      <c r="V70" s="116" t="s">
        <v>201</v>
      </c>
    </row>
    <row r="71" spans="1:22" x14ac:dyDescent="0.15">
      <c r="D71" s="87" t="s">
        <v>218</v>
      </c>
    </row>
    <row r="72" spans="1:22" x14ac:dyDescent="0.15">
      <c r="A72" s="115">
        <v>28</v>
      </c>
      <c r="B72" s="94" t="s">
        <v>215</v>
      </c>
      <c r="C72" s="95" t="s">
        <v>224</v>
      </c>
      <c r="D72" s="87" t="s">
        <v>225</v>
      </c>
      <c r="E72" s="89">
        <v>1</v>
      </c>
      <c r="F72" s="87" t="s">
        <v>152</v>
      </c>
      <c r="H72" s="88">
        <f>ROUND(E72*G72, 2)</f>
        <v>0</v>
      </c>
      <c r="J72" s="88">
        <f>ROUND(E72*G72, 2)</f>
        <v>0</v>
      </c>
      <c r="O72" s="87">
        <v>20</v>
      </c>
      <c r="P72" s="87" t="s">
        <v>140</v>
      </c>
      <c r="T72" s="116" t="s">
        <v>55</v>
      </c>
      <c r="U72" s="116" t="s">
        <v>55</v>
      </c>
      <c r="V72" s="116" t="s">
        <v>201</v>
      </c>
    </row>
    <row r="73" spans="1:22" x14ac:dyDescent="0.15">
      <c r="D73" s="87" t="s">
        <v>226</v>
      </c>
    </row>
    <row r="74" spans="1:22" x14ac:dyDescent="0.15">
      <c r="A74" s="115">
        <v>29</v>
      </c>
      <c r="B74" s="94" t="s">
        <v>215</v>
      </c>
      <c r="C74" s="95" t="s">
        <v>227</v>
      </c>
      <c r="D74" s="87" t="s">
        <v>228</v>
      </c>
      <c r="E74" s="89">
        <v>5</v>
      </c>
      <c r="F74" s="87" t="s">
        <v>152</v>
      </c>
      <c r="H74" s="88">
        <f>ROUND(E74*G74, 2)</f>
        <v>0</v>
      </c>
      <c r="J74" s="88">
        <f>ROUND(E74*G74, 2)</f>
        <v>0</v>
      </c>
      <c r="O74" s="87">
        <v>20</v>
      </c>
      <c r="P74" s="87" t="s">
        <v>140</v>
      </c>
      <c r="T74" s="116" t="s">
        <v>55</v>
      </c>
      <c r="U74" s="116" t="s">
        <v>55</v>
      </c>
      <c r="V74" s="116" t="s">
        <v>201</v>
      </c>
    </row>
    <row r="75" spans="1:22" x14ac:dyDescent="0.15">
      <c r="D75" s="87" t="s">
        <v>229</v>
      </c>
    </row>
    <row r="76" spans="1:22" x14ac:dyDescent="0.15">
      <c r="A76" s="115">
        <v>30</v>
      </c>
      <c r="B76" s="94" t="s">
        <v>215</v>
      </c>
      <c r="C76" s="95" t="s">
        <v>230</v>
      </c>
      <c r="D76" s="87" t="s">
        <v>231</v>
      </c>
      <c r="E76" s="89">
        <v>8</v>
      </c>
      <c r="F76" s="87" t="s">
        <v>152</v>
      </c>
      <c r="H76" s="88">
        <f>ROUND(E76*G76, 2)</f>
        <v>0</v>
      </c>
      <c r="J76" s="88">
        <f>ROUND(E76*G76, 2)</f>
        <v>0</v>
      </c>
      <c r="O76" s="87">
        <v>20</v>
      </c>
      <c r="P76" s="87" t="s">
        <v>140</v>
      </c>
      <c r="T76" s="116" t="s">
        <v>55</v>
      </c>
      <c r="U76" s="116" t="s">
        <v>55</v>
      </c>
      <c r="V76" s="116" t="s">
        <v>201</v>
      </c>
    </row>
    <row r="77" spans="1:22" x14ac:dyDescent="0.15">
      <c r="D77" s="87" t="s">
        <v>218</v>
      </c>
    </row>
    <row r="78" spans="1:22" x14ac:dyDescent="0.15">
      <c r="A78" s="115">
        <v>31</v>
      </c>
      <c r="B78" s="94" t="s">
        <v>215</v>
      </c>
      <c r="C78" s="95" t="s">
        <v>232</v>
      </c>
      <c r="D78" s="87" t="s">
        <v>233</v>
      </c>
      <c r="E78" s="89">
        <v>3</v>
      </c>
      <c r="F78" s="87" t="s">
        <v>152</v>
      </c>
      <c r="H78" s="88">
        <f>ROUND(E78*G78, 2)</f>
        <v>0</v>
      </c>
      <c r="J78" s="88">
        <f>ROUND(E78*G78, 2)</f>
        <v>0</v>
      </c>
      <c r="O78" s="87">
        <v>20</v>
      </c>
      <c r="P78" s="87" t="s">
        <v>140</v>
      </c>
      <c r="T78" s="116" t="s">
        <v>55</v>
      </c>
      <c r="U78" s="116" t="s">
        <v>55</v>
      </c>
      <c r="V78" s="116" t="s">
        <v>201</v>
      </c>
    </row>
    <row r="79" spans="1:22" x14ac:dyDescent="0.15">
      <c r="D79" s="87" t="s">
        <v>226</v>
      </c>
    </row>
    <row r="80" spans="1:22" x14ac:dyDescent="0.15">
      <c r="A80" s="115">
        <v>32</v>
      </c>
      <c r="B80" s="94" t="s">
        <v>215</v>
      </c>
      <c r="C80" s="95" t="s">
        <v>234</v>
      </c>
      <c r="D80" s="87" t="s">
        <v>235</v>
      </c>
      <c r="E80" s="89">
        <v>1</v>
      </c>
      <c r="F80" s="87" t="s">
        <v>152</v>
      </c>
      <c r="H80" s="88">
        <f>ROUND(E80*G80, 2)</f>
        <v>0</v>
      </c>
      <c r="J80" s="88">
        <f>ROUND(E80*G80, 2)</f>
        <v>0</v>
      </c>
      <c r="O80" s="87">
        <v>20</v>
      </c>
      <c r="P80" s="87" t="s">
        <v>140</v>
      </c>
      <c r="T80" s="116" t="s">
        <v>55</v>
      </c>
      <c r="U80" s="116" t="s">
        <v>55</v>
      </c>
      <c r="V80" s="116" t="s">
        <v>201</v>
      </c>
    </row>
    <row r="81" spans="1:22" x14ac:dyDescent="0.15">
      <c r="D81" s="87" t="s">
        <v>236</v>
      </c>
    </row>
    <row r="82" spans="1:22" x14ac:dyDescent="0.15">
      <c r="A82" s="115">
        <v>33</v>
      </c>
      <c r="B82" s="94" t="s">
        <v>215</v>
      </c>
      <c r="C82" s="95" t="s">
        <v>237</v>
      </c>
      <c r="D82" s="87" t="s">
        <v>238</v>
      </c>
      <c r="E82" s="89">
        <v>1</v>
      </c>
      <c r="F82" s="87" t="s">
        <v>152</v>
      </c>
      <c r="H82" s="88">
        <f>ROUND(E82*G82, 2)</f>
        <v>0</v>
      </c>
      <c r="J82" s="88">
        <f>ROUND(E82*G82, 2)</f>
        <v>0</v>
      </c>
      <c r="O82" s="87">
        <v>20</v>
      </c>
      <c r="P82" s="87" t="s">
        <v>140</v>
      </c>
      <c r="T82" s="116" t="s">
        <v>55</v>
      </c>
      <c r="U82" s="116" t="s">
        <v>55</v>
      </c>
      <c r="V82" s="116" t="s">
        <v>201</v>
      </c>
    </row>
    <row r="83" spans="1:22" x14ac:dyDescent="0.15">
      <c r="D83" s="87" t="s">
        <v>239</v>
      </c>
    </row>
    <row r="84" spans="1:22" x14ac:dyDescent="0.15">
      <c r="A84" s="115">
        <v>34</v>
      </c>
      <c r="B84" s="94" t="s">
        <v>215</v>
      </c>
      <c r="C84" s="95" t="s">
        <v>240</v>
      </c>
      <c r="D84" s="87" t="s">
        <v>241</v>
      </c>
      <c r="E84" s="89">
        <v>1</v>
      </c>
      <c r="F84" s="87" t="s">
        <v>152</v>
      </c>
      <c r="H84" s="88">
        <f>ROUND(E84*G84, 2)</f>
        <v>0</v>
      </c>
      <c r="J84" s="88">
        <f>ROUND(E84*G84, 2)</f>
        <v>0</v>
      </c>
      <c r="O84" s="87">
        <v>20</v>
      </c>
      <c r="P84" s="87" t="s">
        <v>140</v>
      </c>
      <c r="T84" s="116" t="s">
        <v>55</v>
      </c>
      <c r="U84" s="116" t="s">
        <v>55</v>
      </c>
      <c r="V84" s="116" t="s">
        <v>201</v>
      </c>
    </row>
    <row r="85" spans="1:22" x14ac:dyDescent="0.15">
      <c r="D85" s="87" t="s">
        <v>242</v>
      </c>
    </row>
    <row r="86" spans="1:22" x14ac:dyDescent="0.15">
      <c r="A86" s="115">
        <v>35</v>
      </c>
      <c r="B86" s="94" t="s">
        <v>215</v>
      </c>
      <c r="C86" s="95" t="s">
        <v>243</v>
      </c>
      <c r="D86" s="87" t="s">
        <v>244</v>
      </c>
      <c r="E86" s="89">
        <v>1</v>
      </c>
      <c r="F86" s="87" t="s">
        <v>152</v>
      </c>
      <c r="H86" s="88">
        <f>ROUND(E86*G86, 2)</f>
        <v>0</v>
      </c>
      <c r="J86" s="88">
        <f>ROUND(E86*G86, 2)</f>
        <v>0</v>
      </c>
      <c r="O86" s="87">
        <v>20</v>
      </c>
      <c r="P86" s="87" t="s">
        <v>140</v>
      </c>
      <c r="T86" s="116" t="s">
        <v>55</v>
      </c>
      <c r="U86" s="116" t="s">
        <v>55</v>
      </c>
      <c r="V86" s="116" t="s">
        <v>201</v>
      </c>
    </row>
    <row r="87" spans="1:22" x14ac:dyDescent="0.15">
      <c r="D87" s="87" t="s">
        <v>236</v>
      </c>
    </row>
    <row r="88" spans="1:22" x14ac:dyDescent="0.15">
      <c r="A88" s="115">
        <v>36</v>
      </c>
      <c r="B88" s="94" t="s">
        <v>215</v>
      </c>
      <c r="C88" s="95" t="s">
        <v>245</v>
      </c>
      <c r="D88" s="87" t="s">
        <v>246</v>
      </c>
      <c r="E88" s="89">
        <v>1</v>
      </c>
      <c r="F88" s="87" t="s">
        <v>152</v>
      </c>
      <c r="H88" s="88">
        <f>ROUND(E88*G88, 2)</f>
        <v>0</v>
      </c>
      <c r="J88" s="88">
        <f>ROUND(E88*G88, 2)</f>
        <v>0</v>
      </c>
      <c r="O88" s="87">
        <v>20</v>
      </c>
      <c r="P88" s="87" t="s">
        <v>140</v>
      </c>
      <c r="T88" s="116" t="s">
        <v>55</v>
      </c>
      <c r="U88" s="116" t="s">
        <v>55</v>
      </c>
      <c r="V88" s="116" t="s">
        <v>201</v>
      </c>
    </row>
    <row r="89" spans="1:22" x14ac:dyDescent="0.15">
      <c r="D89" s="87" t="s">
        <v>242</v>
      </c>
    </row>
    <row r="90" spans="1:22" x14ac:dyDescent="0.15">
      <c r="A90" s="115">
        <v>37</v>
      </c>
      <c r="B90" s="94" t="s">
        <v>215</v>
      </c>
      <c r="C90" s="95" t="s">
        <v>247</v>
      </c>
      <c r="D90" s="87" t="s">
        <v>248</v>
      </c>
      <c r="E90" s="89">
        <v>1</v>
      </c>
      <c r="F90" s="87" t="s">
        <v>152</v>
      </c>
      <c r="H90" s="88">
        <f>ROUND(E90*G90, 2)</f>
        <v>0</v>
      </c>
      <c r="J90" s="88">
        <f>ROUND(E90*G90, 2)</f>
        <v>0</v>
      </c>
      <c r="O90" s="87">
        <v>20</v>
      </c>
      <c r="P90" s="87" t="s">
        <v>140</v>
      </c>
      <c r="T90" s="116" t="s">
        <v>55</v>
      </c>
      <c r="U90" s="116" t="s">
        <v>55</v>
      </c>
      <c r="V90" s="116" t="s">
        <v>201</v>
      </c>
    </row>
    <row r="91" spans="1:22" x14ac:dyDescent="0.15">
      <c r="D91" s="87" t="s">
        <v>249</v>
      </c>
    </row>
    <row r="92" spans="1:22" x14ac:dyDescent="0.15">
      <c r="A92" s="115">
        <v>38</v>
      </c>
      <c r="B92" s="94" t="s">
        <v>215</v>
      </c>
      <c r="C92" s="95" t="s">
        <v>250</v>
      </c>
      <c r="D92" s="87" t="s">
        <v>251</v>
      </c>
      <c r="E92" s="89">
        <v>1</v>
      </c>
      <c r="F92" s="87" t="s">
        <v>152</v>
      </c>
      <c r="H92" s="88">
        <f>ROUND(E92*G92, 2)</f>
        <v>0</v>
      </c>
      <c r="J92" s="88">
        <f>ROUND(E92*G92, 2)</f>
        <v>0</v>
      </c>
      <c r="O92" s="87">
        <v>20</v>
      </c>
      <c r="P92" s="87" t="s">
        <v>140</v>
      </c>
      <c r="T92" s="116" t="s">
        <v>55</v>
      </c>
      <c r="U92" s="116" t="s">
        <v>55</v>
      </c>
      <c r="V92" s="116" t="s">
        <v>201</v>
      </c>
    </row>
    <row r="93" spans="1:22" x14ac:dyDescent="0.15">
      <c r="D93" s="87" t="s">
        <v>252</v>
      </c>
    </row>
    <row r="94" spans="1:22" x14ac:dyDescent="0.15">
      <c r="A94" s="115">
        <v>39</v>
      </c>
      <c r="B94" s="94" t="s">
        <v>215</v>
      </c>
      <c r="C94" s="95" t="s">
        <v>253</v>
      </c>
      <c r="D94" s="87" t="s">
        <v>254</v>
      </c>
      <c r="E94" s="89">
        <v>1</v>
      </c>
      <c r="F94" s="87" t="s">
        <v>152</v>
      </c>
      <c r="H94" s="88">
        <f>ROUND(E94*G94, 2)</f>
        <v>0</v>
      </c>
      <c r="J94" s="88">
        <f>ROUND(E94*G94, 2)</f>
        <v>0</v>
      </c>
      <c r="O94" s="87">
        <v>20</v>
      </c>
      <c r="P94" s="87" t="s">
        <v>140</v>
      </c>
      <c r="T94" s="116" t="s">
        <v>55</v>
      </c>
      <c r="U94" s="116" t="s">
        <v>55</v>
      </c>
      <c r="V94" s="116" t="s">
        <v>201</v>
      </c>
    </row>
    <row r="95" spans="1:22" x14ac:dyDescent="0.15">
      <c r="D95" s="87" t="s">
        <v>255</v>
      </c>
    </row>
    <row r="96" spans="1:22" x14ac:dyDescent="0.15">
      <c r="A96" s="115">
        <v>40</v>
      </c>
      <c r="B96" s="94" t="s">
        <v>215</v>
      </c>
      <c r="C96" s="95" t="s">
        <v>256</v>
      </c>
      <c r="D96" s="87" t="s">
        <v>257</v>
      </c>
      <c r="E96" s="89">
        <v>1</v>
      </c>
      <c r="F96" s="87" t="s">
        <v>152</v>
      </c>
      <c r="H96" s="88">
        <f>ROUND(E96*G96, 2)</f>
        <v>0</v>
      </c>
      <c r="J96" s="88">
        <f>ROUND(E96*G96, 2)</f>
        <v>0</v>
      </c>
      <c r="O96" s="87">
        <v>20</v>
      </c>
      <c r="P96" s="87" t="s">
        <v>140</v>
      </c>
      <c r="T96" s="116" t="s">
        <v>55</v>
      </c>
      <c r="U96" s="116" t="s">
        <v>55</v>
      </c>
      <c r="V96" s="116" t="s">
        <v>201</v>
      </c>
    </row>
    <row r="97" spans="1:22" x14ac:dyDescent="0.15">
      <c r="D97" s="87" t="s">
        <v>258</v>
      </c>
    </row>
    <row r="98" spans="1:22" x14ac:dyDescent="0.15">
      <c r="A98" s="115">
        <v>41</v>
      </c>
      <c r="B98" s="94" t="s">
        <v>215</v>
      </c>
      <c r="C98" s="95" t="s">
        <v>259</v>
      </c>
      <c r="D98" s="87" t="s">
        <v>260</v>
      </c>
      <c r="E98" s="89">
        <v>1</v>
      </c>
      <c r="F98" s="87" t="s">
        <v>152</v>
      </c>
      <c r="H98" s="88">
        <f>ROUND(E98*G98, 2)</f>
        <v>0</v>
      </c>
      <c r="J98" s="88">
        <f>ROUND(E98*G98, 2)</f>
        <v>0</v>
      </c>
      <c r="O98" s="87">
        <v>20</v>
      </c>
      <c r="P98" s="87" t="s">
        <v>140</v>
      </c>
      <c r="T98" s="116" t="s">
        <v>55</v>
      </c>
      <c r="U98" s="116" t="s">
        <v>55</v>
      </c>
      <c r="V98" s="116" t="s">
        <v>201</v>
      </c>
    </row>
    <row r="99" spans="1:22" x14ac:dyDescent="0.15">
      <c r="D99" s="87" t="s">
        <v>261</v>
      </c>
    </row>
    <row r="100" spans="1:22" x14ac:dyDescent="0.15">
      <c r="A100" s="115">
        <v>42</v>
      </c>
      <c r="B100" s="94" t="s">
        <v>215</v>
      </c>
      <c r="C100" s="95" t="s">
        <v>262</v>
      </c>
      <c r="D100" s="87" t="s">
        <v>263</v>
      </c>
      <c r="E100" s="89">
        <v>1</v>
      </c>
      <c r="F100" s="87" t="s">
        <v>152</v>
      </c>
      <c r="H100" s="88">
        <f>ROUND(E100*G100, 2)</f>
        <v>0</v>
      </c>
      <c r="J100" s="88">
        <f>ROUND(E100*G100, 2)</f>
        <v>0</v>
      </c>
      <c r="O100" s="87">
        <v>20</v>
      </c>
      <c r="P100" s="87" t="s">
        <v>140</v>
      </c>
      <c r="T100" s="116" t="s">
        <v>55</v>
      </c>
      <c r="U100" s="116" t="s">
        <v>55</v>
      </c>
      <c r="V100" s="116" t="s">
        <v>201</v>
      </c>
    </row>
    <row r="101" spans="1:22" x14ac:dyDescent="0.15">
      <c r="D101" s="87" t="s">
        <v>264</v>
      </c>
    </row>
    <row r="102" spans="1:22" x14ac:dyDescent="0.15">
      <c r="A102" s="115">
        <v>43</v>
      </c>
      <c r="B102" s="94" t="s">
        <v>215</v>
      </c>
      <c r="C102" s="95" t="s">
        <v>265</v>
      </c>
      <c r="D102" s="87" t="s">
        <v>266</v>
      </c>
      <c r="E102" s="89">
        <v>1</v>
      </c>
      <c r="F102" s="87" t="s">
        <v>152</v>
      </c>
      <c r="H102" s="88">
        <f>ROUND(E102*G102, 2)</f>
        <v>0</v>
      </c>
      <c r="J102" s="88">
        <f>ROUND(E102*G102, 2)</f>
        <v>0</v>
      </c>
      <c r="O102" s="87">
        <v>20</v>
      </c>
      <c r="P102" s="87" t="s">
        <v>140</v>
      </c>
      <c r="T102" s="116" t="s">
        <v>55</v>
      </c>
      <c r="U102" s="116" t="s">
        <v>55</v>
      </c>
      <c r="V102" s="116" t="s">
        <v>201</v>
      </c>
    </row>
    <row r="103" spans="1:22" x14ac:dyDescent="0.15">
      <c r="D103" s="87" t="s">
        <v>267</v>
      </c>
    </row>
    <row r="104" spans="1:22" x14ac:dyDescent="0.15">
      <c r="A104" s="115">
        <v>44</v>
      </c>
      <c r="B104" s="94" t="s">
        <v>215</v>
      </c>
      <c r="C104" s="95" t="s">
        <v>268</v>
      </c>
      <c r="D104" s="87" t="s">
        <v>269</v>
      </c>
      <c r="E104" s="89">
        <v>2</v>
      </c>
      <c r="F104" s="87" t="s">
        <v>152</v>
      </c>
      <c r="H104" s="88">
        <f>ROUND(E104*G104, 2)</f>
        <v>0</v>
      </c>
      <c r="J104" s="88">
        <f>ROUND(E104*G104, 2)</f>
        <v>0</v>
      </c>
      <c r="O104" s="87">
        <v>20</v>
      </c>
      <c r="P104" s="87" t="s">
        <v>140</v>
      </c>
      <c r="T104" s="116" t="s">
        <v>55</v>
      </c>
      <c r="U104" s="116" t="s">
        <v>55</v>
      </c>
      <c r="V104" s="116" t="s">
        <v>201</v>
      </c>
    </row>
    <row r="105" spans="1:22" x14ac:dyDescent="0.15">
      <c r="D105" s="87" t="s">
        <v>270</v>
      </c>
    </row>
    <row r="106" spans="1:22" x14ac:dyDescent="0.15">
      <c r="A106" s="115">
        <v>45</v>
      </c>
      <c r="B106" s="94" t="s">
        <v>215</v>
      </c>
      <c r="C106" s="95" t="s">
        <v>271</v>
      </c>
      <c r="D106" s="87" t="s">
        <v>272</v>
      </c>
      <c r="E106" s="89">
        <v>1</v>
      </c>
      <c r="F106" s="87" t="s">
        <v>152</v>
      </c>
      <c r="H106" s="88">
        <f>ROUND(E106*G106, 2)</f>
        <v>0</v>
      </c>
      <c r="J106" s="88">
        <f>ROUND(E106*G106, 2)</f>
        <v>0</v>
      </c>
      <c r="O106" s="87">
        <v>20</v>
      </c>
      <c r="P106" s="87" t="s">
        <v>140</v>
      </c>
      <c r="T106" s="116" t="s">
        <v>55</v>
      </c>
      <c r="U106" s="116" t="s">
        <v>55</v>
      </c>
      <c r="V106" s="116" t="s">
        <v>201</v>
      </c>
    </row>
    <row r="107" spans="1:22" x14ac:dyDescent="0.15">
      <c r="D107" s="87" t="s">
        <v>273</v>
      </c>
    </row>
    <row r="108" spans="1:22" x14ac:dyDescent="0.15">
      <c r="A108" s="115">
        <v>46</v>
      </c>
      <c r="B108" s="94" t="s">
        <v>215</v>
      </c>
      <c r="C108" s="95" t="s">
        <v>274</v>
      </c>
      <c r="D108" s="87" t="s">
        <v>275</v>
      </c>
      <c r="E108" s="89">
        <v>1</v>
      </c>
      <c r="F108" s="87" t="s">
        <v>152</v>
      </c>
      <c r="H108" s="88">
        <f>ROUND(E108*G108, 2)</f>
        <v>0</v>
      </c>
      <c r="J108" s="88">
        <f>ROUND(E108*G108, 2)</f>
        <v>0</v>
      </c>
      <c r="O108" s="87">
        <v>20</v>
      </c>
      <c r="P108" s="87" t="s">
        <v>140</v>
      </c>
      <c r="T108" s="116" t="s">
        <v>55</v>
      </c>
      <c r="U108" s="116" t="s">
        <v>55</v>
      </c>
      <c r="V108" s="116" t="s">
        <v>201</v>
      </c>
    </row>
    <row r="109" spans="1:22" x14ac:dyDescent="0.15">
      <c r="D109" s="87" t="s">
        <v>276</v>
      </c>
    </row>
    <row r="110" spans="1:22" x14ac:dyDescent="0.15">
      <c r="A110" s="115">
        <v>47</v>
      </c>
      <c r="B110" s="94" t="s">
        <v>215</v>
      </c>
      <c r="C110" s="95" t="s">
        <v>277</v>
      </c>
      <c r="D110" s="87" t="s">
        <v>278</v>
      </c>
      <c r="E110" s="89">
        <v>1</v>
      </c>
      <c r="F110" s="87" t="s">
        <v>152</v>
      </c>
      <c r="H110" s="88">
        <f>ROUND(E110*G110, 2)</f>
        <v>0</v>
      </c>
      <c r="J110" s="88">
        <f>ROUND(E110*G110, 2)</f>
        <v>0</v>
      </c>
      <c r="O110" s="87">
        <v>20</v>
      </c>
      <c r="P110" s="87" t="s">
        <v>140</v>
      </c>
      <c r="T110" s="116" t="s">
        <v>55</v>
      </c>
      <c r="U110" s="116" t="s">
        <v>55</v>
      </c>
      <c r="V110" s="116" t="s">
        <v>201</v>
      </c>
    </row>
    <row r="111" spans="1:22" x14ac:dyDescent="0.15">
      <c r="D111" s="87" t="s">
        <v>279</v>
      </c>
    </row>
    <row r="112" spans="1:22" x14ac:dyDescent="0.15">
      <c r="A112" s="115">
        <v>48</v>
      </c>
      <c r="B112" s="94" t="s">
        <v>215</v>
      </c>
      <c r="C112" s="95" t="s">
        <v>280</v>
      </c>
      <c r="D112" s="87" t="s">
        <v>281</v>
      </c>
      <c r="E112" s="89">
        <v>2.85</v>
      </c>
      <c r="F112" s="87" t="s">
        <v>139</v>
      </c>
      <c r="H112" s="88">
        <f>ROUND(E112*G112, 2)</f>
        <v>0</v>
      </c>
      <c r="J112" s="88">
        <f>ROUND(E112*G112, 2)</f>
        <v>0</v>
      </c>
      <c r="O112" s="87">
        <v>20</v>
      </c>
      <c r="P112" s="87" t="s">
        <v>140</v>
      </c>
      <c r="T112" s="116" t="s">
        <v>55</v>
      </c>
      <c r="U112" s="116" t="s">
        <v>55</v>
      </c>
      <c r="V112" s="116" t="s">
        <v>201</v>
      </c>
    </row>
    <row r="113" spans="1:22" x14ac:dyDescent="0.15">
      <c r="D113" s="87" t="s">
        <v>282</v>
      </c>
    </row>
    <row r="114" spans="1:22" x14ac:dyDescent="0.15">
      <c r="A114" s="115">
        <v>49</v>
      </c>
      <c r="B114" s="94" t="s">
        <v>215</v>
      </c>
      <c r="C114" s="95" t="s">
        <v>283</v>
      </c>
      <c r="D114" s="87" t="s">
        <v>284</v>
      </c>
      <c r="E114" s="89">
        <v>14.16</v>
      </c>
      <c r="F114" s="87" t="s">
        <v>139</v>
      </c>
      <c r="H114" s="88">
        <f>ROUND(E114*G114, 2)</f>
        <v>0</v>
      </c>
      <c r="J114" s="88">
        <f>ROUND(E114*G114, 2)</f>
        <v>0</v>
      </c>
      <c r="O114" s="87">
        <v>20</v>
      </c>
      <c r="P114" s="87" t="s">
        <v>140</v>
      </c>
      <c r="T114" s="116" t="s">
        <v>55</v>
      </c>
      <c r="U114" s="116" t="s">
        <v>55</v>
      </c>
      <c r="V114" s="116" t="s">
        <v>201</v>
      </c>
    </row>
    <row r="115" spans="1:22" x14ac:dyDescent="0.15">
      <c r="D115" s="87" t="s">
        <v>285</v>
      </c>
    </row>
    <row r="116" spans="1:22" x14ac:dyDescent="0.15">
      <c r="A116" s="115">
        <v>50</v>
      </c>
      <c r="B116" s="94" t="s">
        <v>215</v>
      </c>
      <c r="C116" s="95" t="s">
        <v>286</v>
      </c>
      <c r="D116" s="87" t="s">
        <v>287</v>
      </c>
      <c r="E116" s="89">
        <v>37.86</v>
      </c>
      <c r="F116" s="87" t="s">
        <v>139</v>
      </c>
      <c r="H116" s="88">
        <f>ROUND(E116*G116, 2)</f>
        <v>0</v>
      </c>
      <c r="J116" s="88">
        <f>ROUND(E116*G116, 2)</f>
        <v>0</v>
      </c>
      <c r="O116" s="87">
        <v>20</v>
      </c>
      <c r="P116" s="87" t="s">
        <v>140</v>
      </c>
      <c r="T116" s="116" t="s">
        <v>55</v>
      </c>
      <c r="U116" s="116" t="s">
        <v>55</v>
      </c>
      <c r="V116" s="116" t="s">
        <v>201</v>
      </c>
    </row>
    <row r="117" spans="1:22" x14ac:dyDescent="0.15">
      <c r="D117" s="87" t="s">
        <v>288</v>
      </c>
    </row>
    <row r="118" spans="1:22" x14ac:dyDescent="0.15">
      <c r="A118" s="115">
        <v>51</v>
      </c>
      <c r="B118" s="94" t="s">
        <v>215</v>
      </c>
      <c r="C118" s="95" t="s">
        <v>289</v>
      </c>
      <c r="D118" s="87" t="s">
        <v>290</v>
      </c>
      <c r="E118" s="89">
        <v>13.89</v>
      </c>
      <c r="F118" s="87" t="s">
        <v>139</v>
      </c>
      <c r="H118" s="88">
        <f>ROUND(E118*G118, 2)</f>
        <v>0</v>
      </c>
      <c r="J118" s="88">
        <f>ROUND(E118*G118, 2)</f>
        <v>0</v>
      </c>
      <c r="O118" s="87">
        <v>20</v>
      </c>
      <c r="P118" s="87" t="s">
        <v>140</v>
      </c>
      <c r="T118" s="116" t="s">
        <v>55</v>
      </c>
      <c r="U118" s="116" t="s">
        <v>55</v>
      </c>
      <c r="V118" s="116" t="s">
        <v>201</v>
      </c>
    </row>
    <row r="119" spans="1:22" x14ac:dyDescent="0.15">
      <c r="D119" s="87" t="s">
        <v>291</v>
      </c>
    </row>
    <row r="120" spans="1:22" x14ac:dyDescent="0.15">
      <c r="A120" s="115">
        <v>52</v>
      </c>
      <c r="B120" s="94" t="s">
        <v>215</v>
      </c>
      <c r="C120" s="95" t="s">
        <v>292</v>
      </c>
      <c r="D120" s="87" t="s">
        <v>293</v>
      </c>
      <c r="E120" s="89">
        <v>195.80199999999999</v>
      </c>
      <c r="F120" s="87" t="s">
        <v>213</v>
      </c>
      <c r="H120" s="88">
        <f>ROUND(E120*G120, 2)</f>
        <v>0</v>
      </c>
      <c r="J120" s="88">
        <f>ROUND(E120*G120, 2)</f>
        <v>0</v>
      </c>
      <c r="O120" s="87">
        <v>20</v>
      </c>
      <c r="P120" s="87" t="s">
        <v>140</v>
      </c>
      <c r="T120" s="116" t="s">
        <v>55</v>
      </c>
      <c r="U120" s="116" t="s">
        <v>55</v>
      </c>
      <c r="V120" s="116" t="s">
        <v>201</v>
      </c>
    </row>
    <row r="121" spans="1:22" x14ac:dyDescent="0.15">
      <c r="D121" s="115" t="s">
        <v>294</v>
      </c>
      <c r="E121" s="133">
        <f>J121</f>
        <v>0</v>
      </c>
      <c r="H121" s="133">
        <f>SUM(H65:H120)</f>
        <v>0</v>
      </c>
      <c r="I121" s="133">
        <f>SUM(I65:I120)</f>
        <v>0</v>
      </c>
      <c r="J121" s="133">
        <f>SUM(J65:J120)</f>
        <v>0</v>
      </c>
      <c r="L121" s="134">
        <f>SUM(L65:L120)</f>
        <v>0</v>
      </c>
      <c r="N121" s="135">
        <f>SUM(N65:N120)</f>
        <v>0</v>
      </c>
    </row>
    <row r="123" spans="1:22" x14ac:dyDescent="0.15">
      <c r="D123" s="115" t="s">
        <v>105</v>
      </c>
      <c r="E123" s="133">
        <f>J123</f>
        <v>0</v>
      </c>
      <c r="H123" s="133">
        <f>+H63+H121</f>
        <v>0</v>
      </c>
      <c r="I123" s="133">
        <f>+I63+I121</f>
        <v>0</v>
      </c>
      <c r="J123" s="133">
        <f>+J63+J121</f>
        <v>0</v>
      </c>
      <c r="L123" s="134">
        <f>+L63+L121</f>
        <v>3.8856600000000005E-2</v>
      </c>
      <c r="N123" s="135">
        <f>+N63+N121</f>
        <v>7.6600000000000001E-2</v>
      </c>
    </row>
    <row r="125" spans="1:22" x14ac:dyDescent="0.15">
      <c r="D125" s="86" t="s">
        <v>106</v>
      </c>
      <c r="E125" s="133">
        <f>J125</f>
        <v>0</v>
      </c>
      <c r="H125" s="133">
        <f>+H51+H123</f>
        <v>0</v>
      </c>
      <c r="I125" s="133">
        <f>+I51+I123</f>
        <v>0</v>
      </c>
      <c r="J125" s="133">
        <f>+J51+J123</f>
        <v>0</v>
      </c>
      <c r="L125" s="134">
        <f>+L51+L123</f>
        <v>1.4042502299999997</v>
      </c>
      <c r="N125" s="135">
        <f>+N51+N123</f>
        <v>6.4109500000000006</v>
      </c>
    </row>
  </sheetData>
  <printOptions horizontalCentered="1"/>
  <pageMargins left="0.4" right="0.34" top="0.62992125984251968" bottom="0.61" header="0.51181102362204722" footer="0.35433070866141736"/>
  <pageSetup paperSize="9" orientation="landscape"/>
  <headerFooter>
    <oddFooter>&amp;L&amp;"Arial Narrow,oby?ejné"&amp;8tla?ivo: ODIS B10&amp;R&amp;"Arial Narrow,oby?ejné"&amp;8Strana&amp;"Arial,oby?ejné"&amp;10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Kryci list</vt:lpstr>
      <vt:lpstr>Rekapitulacia</vt:lpstr>
      <vt:lpstr>Prehlad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Palko</dc:creator>
  <cp:lastModifiedBy>Microsoft Office User</cp:lastModifiedBy>
  <cp:lastPrinted>2018-06-27T06:56:12Z</cp:lastPrinted>
  <dcterms:created xsi:type="dcterms:W3CDTF">1999-04-06T07:39:42Z</dcterms:created>
  <dcterms:modified xsi:type="dcterms:W3CDTF">2018-06-27T09:24:20Z</dcterms:modified>
</cp:coreProperties>
</file>